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20" yWindow="405" windowWidth="14640" windowHeight="7740" firstSheet="5" activeTab="8"/>
  </bookViews>
  <sheets>
    <sheet name="Methodology" sheetId="7" r:id="rId1"/>
    <sheet name="2.3 Augex (C)- Nominal values" sheetId="1" r:id="rId2"/>
    <sheet name="2.3 Augex (E)- Nominal values" sheetId="2" r:id="rId3"/>
    <sheet name="2.3 Augex (A) - Nominal values" sheetId="3" r:id="rId4"/>
    <sheet name="Cost incurred - Nominal Values" sheetId="5" r:id="rId5"/>
    <sheet name="Cost incurred - Real Value" sheetId="8" r:id="rId6"/>
    <sheet name="2.3 Augex (C)- Real values" sheetId="9" r:id="rId7"/>
    <sheet name="2.3 Augex (E)- Real values" sheetId="10" r:id="rId8"/>
    <sheet name="2.3 Augex (A) - Real values" sheetId="11" r:id="rId9"/>
  </sheets>
  <definedNames>
    <definedName name="_xlnm._FilterDatabase" localSheetId="3" hidden="1">'2.3 Augex (A) - Nominal values'!#REF!</definedName>
    <definedName name="_xlnm._FilterDatabase" localSheetId="8" hidden="1">'2.3 Augex (A) - Real values'!#REF!</definedName>
    <definedName name="_xlnm._FilterDatabase" localSheetId="1" hidden="1">'2.3 Augex (C)- Nominal values'!#REF!</definedName>
    <definedName name="_xlnm._FilterDatabase" localSheetId="6" hidden="1">'2.3 Augex (C)- Real values'!#REF!</definedName>
    <definedName name="_xlnm._FilterDatabase" localSheetId="2" hidden="1">'2.3 Augex (E)- Nominal values'!#REF!</definedName>
    <definedName name="_xlnm._FilterDatabase" localSheetId="7" hidden="1">'2.3 Augex (E)- Real values'!#REF!</definedName>
    <definedName name="_xlnm._FilterDatabase" localSheetId="4" hidden="1">'Cost incurred - Nominal Values'!#REF!</definedName>
    <definedName name="_xlnm._FilterDatabase" localSheetId="5" hidden="1">'Cost incurred - Real Value'!#REF!</definedName>
    <definedName name="anscount" hidden="1">1</definedName>
    <definedName name="_xlnm.Print_Area" localSheetId="3">'2.3 Augex (A) - Nominal values'!$A$1:$AX$181</definedName>
    <definedName name="_xlnm.Print_Area" localSheetId="8">'2.3 Augex (A) - Real values'!$A$1:$AX$181</definedName>
    <definedName name="_xlnm.Print_Area" localSheetId="1">'2.3 Augex (C)- Nominal values'!$A$1:$AX$181</definedName>
    <definedName name="_xlnm.Print_Area" localSheetId="6">'2.3 Augex (C)- Real values'!$A$1:$AV$181</definedName>
    <definedName name="_xlnm.Print_Area" localSheetId="2">'2.3 Augex (E)- Nominal values'!$A$1:$AY$181</definedName>
    <definedName name="_xlnm.Print_Area" localSheetId="7">'2.3 Augex (E)- Real values'!$A$1:$AX$181</definedName>
    <definedName name="_xlnm.Print_Area" localSheetId="4">'Cost incurred - Nominal Values'!$A$1:$V$362</definedName>
    <definedName name="_xlnm.Print_Area" localSheetId="5">'Cost incurred - Real Value'!$A$1:$V$362</definedName>
    <definedName name="_xlnm.Print_Titles" localSheetId="3">'2.3 Augex (A) - Nominal values'!$1:$6</definedName>
    <definedName name="_xlnm.Print_Titles" localSheetId="8">'2.3 Augex (A) - Real values'!$1:$6</definedName>
    <definedName name="_xlnm.Print_Titles" localSheetId="1">'2.3 Augex (C)- Nominal values'!$1:$6</definedName>
    <definedName name="_xlnm.Print_Titles" localSheetId="6">'2.3 Augex (C)- Real values'!$1:$6</definedName>
    <definedName name="_xlnm.Print_Titles" localSheetId="2">'2.3 Augex (E)- Nominal values'!$1:$6</definedName>
    <definedName name="_xlnm.Print_Titles" localSheetId="7">'2.3 Augex (E)- Real values'!$1:$6</definedName>
    <definedName name="_xlnm.Print_Titles" localSheetId="4">'Cost incurred - Nominal Values'!$1:$6</definedName>
    <definedName name="_xlnm.Print_Titles" localSheetId="5">'Cost incurred - Real Value'!$1:$6</definedName>
    <definedName name="Years">Methodology!$D$1:$H$1</definedName>
    <definedName name="Z_9AF1BD63_86F7_41E1_A4B4_D8DB22B54964_.wvu.FilterData" localSheetId="3" hidden="1">'2.3 Augex (A) - Nominal values'!#REF!</definedName>
    <definedName name="Z_9AF1BD63_86F7_41E1_A4B4_D8DB22B54964_.wvu.FilterData" localSheetId="8" hidden="1">'2.3 Augex (A) - Real values'!#REF!</definedName>
    <definedName name="Z_9AF1BD63_86F7_41E1_A4B4_D8DB22B54964_.wvu.FilterData" localSheetId="1" hidden="1">'2.3 Augex (C)- Nominal values'!#REF!</definedName>
    <definedName name="Z_9AF1BD63_86F7_41E1_A4B4_D8DB22B54964_.wvu.FilterData" localSheetId="6" hidden="1">'2.3 Augex (C)- Real values'!#REF!</definedName>
    <definedName name="Z_9AF1BD63_86F7_41E1_A4B4_D8DB22B54964_.wvu.FilterData" localSheetId="2" hidden="1">'2.3 Augex (E)- Nominal values'!#REF!</definedName>
    <definedName name="Z_9AF1BD63_86F7_41E1_A4B4_D8DB22B54964_.wvu.FilterData" localSheetId="7" hidden="1">'2.3 Augex (E)- Real values'!#REF!</definedName>
    <definedName name="Z_9AF1BD63_86F7_41E1_A4B4_D8DB22B54964_.wvu.FilterData" localSheetId="4" hidden="1">'Cost incurred - Nominal Values'!#REF!</definedName>
    <definedName name="Z_9AF1BD63_86F7_41E1_A4B4_D8DB22B54964_.wvu.FilterData" localSheetId="5" hidden="1">'Cost incurred - Real Value'!#REF!</definedName>
    <definedName name="Z_9AF1BD63_86F7_41E1_A4B4_D8DB22B54964_.wvu.PrintArea" localSheetId="3" hidden="1">'2.3 Augex (A) - Nominal values'!$A$1:$BM$186</definedName>
    <definedName name="Z_9AF1BD63_86F7_41E1_A4B4_D8DB22B54964_.wvu.PrintArea" localSheetId="8" hidden="1">'2.3 Augex (A) - Real values'!$A$1:$BM$186</definedName>
    <definedName name="Z_9AF1BD63_86F7_41E1_A4B4_D8DB22B54964_.wvu.PrintArea" localSheetId="1" hidden="1">'2.3 Augex (C)- Nominal values'!$A$1:$BL$186</definedName>
    <definedName name="Z_9AF1BD63_86F7_41E1_A4B4_D8DB22B54964_.wvu.PrintArea" localSheetId="6" hidden="1">'2.3 Augex (C)- Real values'!$A$1:$BL$186</definedName>
    <definedName name="Z_9AF1BD63_86F7_41E1_A4B4_D8DB22B54964_.wvu.PrintArea" localSheetId="2" hidden="1">'2.3 Augex (E)- Nominal values'!$A$1:$BN$186</definedName>
    <definedName name="Z_9AF1BD63_86F7_41E1_A4B4_D8DB22B54964_.wvu.PrintArea" localSheetId="7" hidden="1">'2.3 Augex (E)- Real values'!$A$1:$BM$186</definedName>
    <definedName name="Z_9AF1BD63_86F7_41E1_A4B4_D8DB22B54964_.wvu.PrintArea" localSheetId="4" hidden="1">'Cost incurred - Nominal Values'!$A$1:$AK$134</definedName>
    <definedName name="Z_9AF1BD63_86F7_41E1_A4B4_D8DB22B54964_.wvu.PrintArea" localSheetId="5" hidden="1">'Cost incurred - Real Value'!$A$1:$AK$134</definedName>
    <definedName name="Z_C8B120F9_20B7_4787_B929_C88AF67DA2E9_.wvu.FilterData" localSheetId="3" hidden="1">'2.3 Augex (A) - Nominal values'!#REF!</definedName>
    <definedName name="Z_C8B120F9_20B7_4787_B929_C88AF67DA2E9_.wvu.FilterData" localSheetId="8" hidden="1">'2.3 Augex (A) - Real values'!#REF!</definedName>
    <definedName name="Z_C8B120F9_20B7_4787_B929_C88AF67DA2E9_.wvu.FilterData" localSheetId="1" hidden="1">'2.3 Augex (C)- Nominal values'!#REF!</definedName>
    <definedName name="Z_C8B120F9_20B7_4787_B929_C88AF67DA2E9_.wvu.FilterData" localSheetId="6" hidden="1">'2.3 Augex (C)- Real values'!#REF!</definedName>
    <definedName name="Z_C8B120F9_20B7_4787_B929_C88AF67DA2E9_.wvu.FilterData" localSheetId="2" hidden="1">'2.3 Augex (E)- Nominal values'!#REF!</definedName>
    <definedName name="Z_C8B120F9_20B7_4787_B929_C88AF67DA2E9_.wvu.FilterData" localSheetId="7" hidden="1">'2.3 Augex (E)- Real values'!#REF!</definedName>
    <definedName name="Z_C8B120F9_20B7_4787_B929_C88AF67DA2E9_.wvu.FilterData" localSheetId="4" hidden="1">'Cost incurred - Nominal Values'!#REF!</definedName>
    <definedName name="Z_C8B120F9_20B7_4787_B929_C88AF67DA2E9_.wvu.FilterData" localSheetId="5" hidden="1">'Cost incurred - Real Value'!#REF!</definedName>
    <definedName name="Z_C8B120F9_20B7_4787_B929_C88AF67DA2E9_.wvu.PrintArea" localSheetId="3" hidden="1">'2.3 Augex (A) - Nominal values'!$A$1:$BM$186</definedName>
    <definedName name="Z_C8B120F9_20B7_4787_B929_C88AF67DA2E9_.wvu.PrintArea" localSheetId="8" hidden="1">'2.3 Augex (A) - Real values'!$A$1:$BM$186</definedName>
    <definedName name="Z_C8B120F9_20B7_4787_B929_C88AF67DA2E9_.wvu.PrintArea" localSheetId="1" hidden="1">'2.3 Augex (C)- Nominal values'!$A$1:$BL$186</definedName>
    <definedName name="Z_C8B120F9_20B7_4787_B929_C88AF67DA2E9_.wvu.PrintArea" localSheetId="6" hidden="1">'2.3 Augex (C)- Real values'!$A$1:$BL$186</definedName>
    <definedName name="Z_C8B120F9_20B7_4787_B929_C88AF67DA2E9_.wvu.PrintArea" localSheetId="2" hidden="1">'2.3 Augex (E)- Nominal values'!$A$1:$BN$186</definedName>
    <definedName name="Z_C8B120F9_20B7_4787_B929_C88AF67DA2E9_.wvu.PrintArea" localSheetId="7" hidden="1">'2.3 Augex (E)- Real values'!$A$1:$BM$186</definedName>
    <definedName name="Z_C8B120F9_20B7_4787_B929_C88AF67DA2E9_.wvu.PrintArea" localSheetId="4" hidden="1">'Cost incurred - Nominal Values'!$A$1:$AK$134</definedName>
    <definedName name="Z_C8B120F9_20B7_4787_B929_C88AF67DA2E9_.wvu.PrintArea" localSheetId="5" hidden="1">'Cost incurred - Real Value'!$A$1:$AK$134</definedName>
  </definedNames>
  <calcPr calcId="145621" calcOnSave="0"/>
</workbook>
</file>

<file path=xl/calcChain.xml><?xml version="1.0" encoding="utf-8"?>
<calcChain xmlns="http://schemas.openxmlformats.org/spreadsheetml/2006/main">
  <c r="V362" i="8" l="1"/>
  <c r="U362" i="8"/>
  <c r="T362" i="8"/>
  <c r="S362" i="8"/>
  <c r="R362" i="8"/>
  <c r="Q362" i="8"/>
  <c r="P362" i="8"/>
  <c r="O362" i="8"/>
  <c r="N362" i="8"/>
  <c r="V303" i="8"/>
  <c r="U303" i="8"/>
  <c r="T303" i="8"/>
  <c r="S303" i="8"/>
  <c r="R303" i="8"/>
  <c r="Q303" i="8"/>
  <c r="P303" i="8"/>
  <c r="O303" i="8"/>
  <c r="N303" i="8"/>
  <c r="V244" i="8"/>
  <c r="U244" i="8"/>
  <c r="T244" i="8"/>
  <c r="S244" i="8"/>
  <c r="R244" i="8"/>
  <c r="Q244" i="8"/>
  <c r="P244" i="8"/>
  <c r="O244" i="8"/>
  <c r="N244" i="8"/>
  <c r="V186" i="8"/>
  <c r="U186" i="8"/>
  <c r="T186" i="8"/>
  <c r="S186" i="8"/>
  <c r="R186" i="8"/>
  <c r="Q186" i="8"/>
  <c r="P186" i="8"/>
  <c r="O186" i="8"/>
  <c r="N186" i="8"/>
  <c r="V127" i="8"/>
  <c r="U127" i="8"/>
  <c r="T127" i="8"/>
  <c r="S127" i="8"/>
  <c r="R127" i="8"/>
  <c r="Q127" i="8"/>
  <c r="P127" i="8"/>
  <c r="O127" i="8"/>
  <c r="N127" i="8"/>
  <c r="V65" i="8"/>
  <c r="U65" i="8"/>
  <c r="T65" i="8"/>
  <c r="S65" i="8"/>
  <c r="R65" i="8"/>
  <c r="Q65" i="8"/>
  <c r="P65" i="8"/>
  <c r="O65" i="8"/>
  <c r="N65" i="8"/>
  <c r="V362" i="5"/>
  <c r="U362" i="5"/>
  <c r="T362" i="5"/>
  <c r="S362" i="5"/>
  <c r="R362" i="5"/>
  <c r="Q362" i="5"/>
  <c r="P362" i="5"/>
  <c r="O362" i="5"/>
  <c r="N362" i="5"/>
  <c r="V303" i="5"/>
  <c r="U303" i="5"/>
  <c r="T303" i="5"/>
  <c r="S303" i="5"/>
  <c r="R303" i="5"/>
  <c r="Q303" i="5"/>
  <c r="P303" i="5"/>
  <c r="O303" i="5"/>
  <c r="N303" i="5"/>
  <c r="V244" i="5"/>
  <c r="U244" i="5"/>
  <c r="T244" i="5"/>
  <c r="S244" i="5"/>
  <c r="R244" i="5"/>
  <c r="Q244" i="5"/>
  <c r="P244" i="5"/>
  <c r="O244" i="5"/>
  <c r="N244" i="5"/>
  <c r="V186" i="5"/>
  <c r="U186" i="5"/>
  <c r="T186" i="5"/>
  <c r="S186" i="5"/>
  <c r="R186" i="5"/>
  <c r="Q186" i="5"/>
  <c r="P186" i="5"/>
  <c r="O186" i="5"/>
  <c r="N186" i="5"/>
  <c r="N127" i="5"/>
  <c r="U126" i="5" l="1"/>
  <c r="T126" i="5"/>
  <c r="S126" i="5"/>
  <c r="R126" i="5"/>
  <c r="Q126" i="5"/>
  <c r="U64" i="5"/>
  <c r="T64" i="5"/>
  <c r="S64" i="5"/>
  <c r="R64" i="5"/>
  <c r="Q64" i="5"/>
  <c r="O64" i="8" l="1"/>
  <c r="O67" i="8" s="1"/>
  <c r="P64" i="8"/>
  <c r="P67" i="8" s="1"/>
  <c r="Q64" i="8"/>
  <c r="Q67" i="8" s="1"/>
  <c r="R64" i="8"/>
  <c r="R67" i="8" s="1"/>
  <c r="S64" i="8"/>
  <c r="S67" i="8" s="1"/>
  <c r="T64" i="8"/>
  <c r="T67" i="8" s="1"/>
  <c r="U64" i="8"/>
  <c r="U67" i="8" s="1"/>
  <c r="N36" i="8"/>
  <c r="N37" i="8"/>
  <c r="N64" i="8"/>
  <c r="N67" i="8" s="1"/>
  <c r="P64" i="5" l="1"/>
  <c r="O64" i="5"/>
  <c r="N64" i="5"/>
  <c r="AR65" i="3" l="1"/>
  <c r="P126" i="5" l="1"/>
  <c r="O126" i="5"/>
  <c r="N126" i="5"/>
  <c r="AP128" i="3"/>
  <c r="N243" i="5" l="1"/>
  <c r="AX65" i="3"/>
  <c r="AR42" i="3" l="1"/>
  <c r="AN32" i="2" l="1"/>
  <c r="Y14" i="2"/>
  <c r="Y15" i="2"/>
  <c r="Y16" i="2"/>
  <c r="Y17" i="2"/>
  <c r="Y18" i="2"/>
  <c r="Y19" i="2"/>
  <c r="Y20" i="2"/>
  <c r="Y21" i="2"/>
  <c r="Y22" i="2"/>
  <c r="Y23" i="2"/>
  <c r="Y24" i="2"/>
  <c r="Y25" i="2"/>
  <c r="Y26" i="2"/>
  <c r="Y27" i="2"/>
  <c r="Y28" i="2"/>
  <c r="Y29" i="2"/>
  <c r="Y30" i="2"/>
  <c r="Y31" i="2"/>
  <c r="Y32" i="2"/>
  <c r="Y33" i="2"/>
  <c r="Y34" i="2"/>
  <c r="Y35" i="2"/>
  <c r="Y36" i="2"/>
  <c r="Y13" i="2"/>
  <c r="AK80" i="3" l="1"/>
  <c r="W80" i="3"/>
  <c r="T80" i="3"/>
  <c r="N133" i="8" l="1"/>
  <c r="O127" i="5" l="1"/>
  <c r="P127" i="5"/>
  <c r="Q127" i="5"/>
  <c r="R127" i="5"/>
  <c r="S127" i="5"/>
  <c r="T127" i="5"/>
  <c r="U127" i="5"/>
  <c r="O65" i="5" l="1"/>
  <c r="P65" i="5"/>
  <c r="Q65" i="5"/>
  <c r="R65" i="5"/>
  <c r="S65" i="5"/>
  <c r="T65" i="5"/>
  <c r="U65" i="5"/>
  <c r="N65" i="5"/>
  <c r="O307" i="8" l="1"/>
  <c r="P307" i="8"/>
  <c r="Q307" i="8"/>
  <c r="R307" i="8"/>
  <c r="S307" i="8"/>
  <c r="T307" i="8"/>
  <c r="U307" i="8"/>
  <c r="O308" i="8"/>
  <c r="P308" i="8"/>
  <c r="Q308" i="8"/>
  <c r="R308" i="8"/>
  <c r="S308" i="8"/>
  <c r="T308" i="8"/>
  <c r="U308" i="8"/>
  <c r="O309" i="8"/>
  <c r="P309" i="8"/>
  <c r="Q309" i="8"/>
  <c r="R309" i="8"/>
  <c r="S309" i="8"/>
  <c r="T309" i="8"/>
  <c r="U309" i="8"/>
  <c r="O310" i="8"/>
  <c r="P310" i="8"/>
  <c r="Q310" i="8"/>
  <c r="R310" i="8"/>
  <c r="S310" i="8"/>
  <c r="T310" i="8"/>
  <c r="U310" i="8"/>
  <c r="O311" i="8"/>
  <c r="P311" i="8"/>
  <c r="Q311" i="8"/>
  <c r="R311" i="8"/>
  <c r="S311" i="8"/>
  <c r="T311" i="8"/>
  <c r="U311" i="8"/>
  <c r="O312" i="8"/>
  <c r="P312" i="8"/>
  <c r="Q312" i="8"/>
  <c r="R312" i="8"/>
  <c r="S312" i="8"/>
  <c r="T312" i="8"/>
  <c r="U312" i="8"/>
  <c r="O313" i="8"/>
  <c r="P313" i="8"/>
  <c r="Q313" i="8"/>
  <c r="R313" i="8"/>
  <c r="S313" i="8"/>
  <c r="T313" i="8"/>
  <c r="U313" i="8"/>
  <c r="O314" i="8"/>
  <c r="P314" i="8"/>
  <c r="Q314" i="8"/>
  <c r="R314" i="8"/>
  <c r="S314" i="8"/>
  <c r="T314" i="8"/>
  <c r="U314" i="8"/>
  <c r="O315" i="8"/>
  <c r="P315" i="8"/>
  <c r="Q315" i="8"/>
  <c r="R315" i="8"/>
  <c r="S315" i="8"/>
  <c r="T315" i="8"/>
  <c r="U315" i="8"/>
  <c r="O316" i="8"/>
  <c r="P316" i="8"/>
  <c r="Q316" i="8"/>
  <c r="R316" i="8"/>
  <c r="S316" i="8"/>
  <c r="T316" i="8"/>
  <c r="U316" i="8"/>
  <c r="O317" i="8"/>
  <c r="P317" i="8"/>
  <c r="Q317" i="8"/>
  <c r="R317" i="8"/>
  <c r="S317" i="8"/>
  <c r="T317" i="8"/>
  <c r="U317" i="8"/>
  <c r="O318" i="8"/>
  <c r="P318" i="8"/>
  <c r="Q318" i="8"/>
  <c r="R318" i="8"/>
  <c r="S318" i="8"/>
  <c r="T318" i="8"/>
  <c r="U318" i="8"/>
  <c r="O319" i="8"/>
  <c r="P319" i="8"/>
  <c r="Q319" i="8"/>
  <c r="R319" i="8"/>
  <c r="S319" i="8"/>
  <c r="T319" i="8"/>
  <c r="U319" i="8"/>
  <c r="O320" i="8"/>
  <c r="P320" i="8"/>
  <c r="Q320" i="8"/>
  <c r="R320" i="8"/>
  <c r="S320" i="8"/>
  <c r="T320" i="8"/>
  <c r="U320" i="8"/>
  <c r="O321" i="8"/>
  <c r="P321" i="8"/>
  <c r="Q321" i="8"/>
  <c r="R321" i="8"/>
  <c r="S321" i="8"/>
  <c r="T321" i="8"/>
  <c r="U321" i="8"/>
  <c r="O322" i="8"/>
  <c r="P322" i="8"/>
  <c r="Q322" i="8"/>
  <c r="R322" i="8"/>
  <c r="S322" i="8"/>
  <c r="T322" i="8"/>
  <c r="U322" i="8"/>
  <c r="O323" i="8"/>
  <c r="P323" i="8"/>
  <c r="Q323" i="8"/>
  <c r="R323" i="8"/>
  <c r="S323" i="8"/>
  <c r="T323" i="8"/>
  <c r="U323" i="8"/>
  <c r="O324" i="8"/>
  <c r="P324" i="8"/>
  <c r="Q324" i="8"/>
  <c r="R324" i="8"/>
  <c r="S324" i="8"/>
  <c r="T324" i="8"/>
  <c r="U324" i="8"/>
  <c r="O325" i="8"/>
  <c r="P325" i="8"/>
  <c r="Q325" i="8"/>
  <c r="R325" i="8"/>
  <c r="S325" i="8"/>
  <c r="T325" i="8"/>
  <c r="U325" i="8"/>
  <c r="O326" i="8"/>
  <c r="P326" i="8"/>
  <c r="Q326" i="8"/>
  <c r="R326" i="8"/>
  <c r="S326" i="8"/>
  <c r="T326" i="8"/>
  <c r="U326" i="8"/>
  <c r="O327" i="8"/>
  <c r="P327" i="8"/>
  <c r="Q327" i="8"/>
  <c r="R327" i="8"/>
  <c r="S327" i="8"/>
  <c r="T327" i="8"/>
  <c r="U327" i="8"/>
  <c r="O328" i="8"/>
  <c r="P328" i="8"/>
  <c r="Q328" i="8"/>
  <c r="R328" i="8"/>
  <c r="S328" i="8"/>
  <c r="T328" i="8"/>
  <c r="U328" i="8"/>
  <c r="O329" i="8"/>
  <c r="P329" i="8"/>
  <c r="Q329" i="8"/>
  <c r="R329" i="8"/>
  <c r="S329" i="8"/>
  <c r="T329" i="8"/>
  <c r="U329" i="8"/>
  <c r="O330" i="8"/>
  <c r="P330" i="8"/>
  <c r="Q330" i="8"/>
  <c r="R330" i="8"/>
  <c r="S330" i="8"/>
  <c r="T330" i="8"/>
  <c r="U330" i="8"/>
  <c r="O331" i="8"/>
  <c r="P331" i="8"/>
  <c r="Q331" i="8"/>
  <c r="R331" i="8"/>
  <c r="S331" i="8"/>
  <c r="T331" i="8"/>
  <c r="U331" i="8"/>
  <c r="O332" i="8"/>
  <c r="P332" i="8"/>
  <c r="Q332" i="8"/>
  <c r="R332" i="8"/>
  <c r="S332" i="8"/>
  <c r="T332" i="8"/>
  <c r="U332" i="8"/>
  <c r="O333" i="8"/>
  <c r="P333" i="8"/>
  <c r="Q333" i="8"/>
  <c r="R333" i="8"/>
  <c r="S333" i="8"/>
  <c r="T333" i="8"/>
  <c r="U333" i="8"/>
  <c r="O334" i="8"/>
  <c r="P334" i="8"/>
  <c r="Q334" i="8"/>
  <c r="R334" i="8"/>
  <c r="S334" i="8"/>
  <c r="T334" i="8"/>
  <c r="U334" i="8"/>
  <c r="O335" i="8"/>
  <c r="P335" i="8"/>
  <c r="Q335" i="8"/>
  <c r="R335" i="8"/>
  <c r="S335" i="8"/>
  <c r="T335" i="8"/>
  <c r="U335" i="8"/>
  <c r="O336" i="8"/>
  <c r="P336" i="8"/>
  <c r="Q336" i="8"/>
  <c r="R336" i="8"/>
  <c r="S336" i="8"/>
  <c r="T336" i="8"/>
  <c r="U336" i="8"/>
  <c r="O337" i="8"/>
  <c r="P337" i="8"/>
  <c r="Q337" i="8"/>
  <c r="R337" i="8"/>
  <c r="S337" i="8"/>
  <c r="T337" i="8"/>
  <c r="U337" i="8"/>
  <c r="O338" i="8"/>
  <c r="P338" i="8"/>
  <c r="Q338" i="8"/>
  <c r="R338" i="8"/>
  <c r="S338" i="8"/>
  <c r="T338" i="8"/>
  <c r="U338" i="8"/>
  <c r="O339" i="8"/>
  <c r="P339" i="8"/>
  <c r="Q339" i="8"/>
  <c r="R339" i="8"/>
  <c r="S339" i="8"/>
  <c r="T339" i="8"/>
  <c r="U339" i="8"/>
  <c r="O340" i="8"/>
  <c r="P340" i="8"/>
  <c r="Q340" i="8"/>
  <c r="R340" i="8"/>
  <c r="S340" i="8"/>
  <c r="T340" i="8"/>
  <c r="U340" i="8"/>
  <c r="O341" i="8"/>
  <c r="P341" i="8"/>
  <c r="Q341" i="8"/>
  <c r="R341" i="8"/>
  <c r="S341" i="8"/>
  <c r="T341" i="8"/>
  <c r="U341" i="8"/>
  <c r="O342" i="8"/>
  <c r="P342" i="8"/>
  <c r="Q342" i="8"/>
  <c r="R342" i="8"/>
  <c r="S342" i="8"/>
  <c r="T342" i="8"/>
  <c r="U342" i="8"/>
  <c r="O343" i="8"/>
  <c r="P343" i="8"/>
  <c r="Q343" i="8"/>
  <c r="R343" i="8"/>
  <c r="S343" i="8"/>
  <c r="T343" i="8"/>
  <c r="U343" i="8"/>
  <c r="O344" i="8"/>
  <c r="P344" i="8"/>
  <c r="Q344" i="8"/>
  <c r="R344" i="8"/>
  <c r="S344" i="8"/>
  <c r="T344" i="8"/>
  <c r="U344" i="8"/>
  <c r="O345" i="8"/>
  <c r="P345" i="8"/>
  <c r="Q345" i="8"/>
  <c r="R345" i="8"/>
  <c r="S345" i="8"/>
  <c r="T345" i="8"/>
  <c r="U345" i="8"/>
  <c r="O346" i="8"/>
  <c r="P346" i="8"/>
  <c r="Q346" i="8"/>
  <c r="R346" i="8"/>
  <c r="S346" i="8"/>
  <c r="T346" i="8"/>
  <c r="U346" i="8"/>
  <c r="O347" i="8"/>
  <c r="P347" i="8"/>
  <c r="Q347" i="8"/>
  <c r="R347" i="8"/>
  <c r="S347" i="8"/>
  <c r="T347" i="8"/>
  <c r="U347" i="8"/>
  <c r="O348" i="8"/>
  <c r="P348" i="8"/>
  <c r="Q348" i="8"/>
  <c r="R348" i="8"/>
  <c r="S348" i="8"/>
  <c r="T348" i="8"/>
  <c r="U348" i="8"/>
  <c r="O349" i="8"/>
  <c r="P349" i="8"/>
  <c r="Q349" i="8"/>
  <c r="R349" i="8"/>
  <c r="S349" i="8"/>
  <c r="T349" i="8"/>
  <c r="U349" i="8"/>
  <c r="O350" i="8"/>
  <c r="P350" i="8"/>
  <c r="Q350" i="8"/>
  <c r="R350" i="8"/>
  <c r="S350" i="8"/>
  <c r="T350" i="8"/>
  <c r="U350" i="8"/>
  <c r="O351" i="8"/>
  <c r="P351" i="8"/>
  <c r="Q351" i="8"/>
  <c r="R351" i="8"/>
  <c r="S351" i="8"/>
  <c r="T351" i="8"/>
  <c r="U351" i="8"/>
  <c r="O352" i="8"/>
  <c r="P352" i="8"/>
  <c r="Q352" i="8"/>
  <c r="R352" i="8"/>
  <c r="S352" i="8"/>
  <c r="T352" i="8"/>
  <c r="U352" i="8"/>
  <c r="O353" i="8"/>
  <c r="P353" i="8"/>
  <c r="Q353" i="8"/>
  <c r="R353" i="8"/>
  <c r="S353" i="8"/>
  <c r="T353" i="8"/>
  <c r="U353" i="8"/>
  <c r="O354" i="8"/>
  <c r="P354" i="8"/>
  <c r="Q354" i="8"/>
  <c r="R354" i="8"/>
  <c r="S354" i="8"/>
  <c r="T354" i="8"/>
  <c r="U354" i="8"/>
  <c r="O355" i="8"/>
  <c r="P355" i="8"/>
  <c r="Q355" i="8"/>
  <c r="R355" i="8"/>
  <c r="S355" i="8"/>
  <c r="T355" i="8"/>
  <c r="U355" i="8"/>
  <c r="O356" i="8"/>
  <c r="P356" i="8"/>
  <c r="Q356" i="8"/>
  <c r="R356" i="8"/>
  <c r="S356" i="8"/>
  <c r="T356" i="8"/>
  <c r="U356" i="8"/>
  <c r="O357" i="8"/>
  <c r="P357" i="8"/>
  <c r="Q357" i="8"/>
  <c r="R357" i="8"/>
  <c r="S357" i="8"/>
  <c r="T357" i="8"/>
  <c r="U357" i="8"/>
  <c r="O358" i="8"/>
  <c r="P358" i="8"/>
  <c r="Q358" i="8"/>
  <c r="R358" i="8"/>
  <c r="S358" i="8"/>
  <c r="T358" i="8"/>
  <c r="U358" i="8"/>
  <c r="O359" i="8"/>
  <c r="P359" i="8"/>
  <c r="Q359" i="8"/>
  <c r="R359" i="8"/>
  <c r="S359" i="8"/>
  <c r="T359" i="8"/>
  <c r="U359" i="8"/>
  <c r="O360" i="8"/>
  <c r="P360" i="8"/>
  <c r="Q360" i="8"/>
  <c r="R360" i="8"/>
  <c r="S360" i="8"/>
  <c r="T360" i="8"/>
  <c r="U360" i="8"/>
  <c r="O361" i="8"/>
  <c r="P361" i="8"/>
  <c r="Q361" i="8"/>
  <c r="R361" i="8"/>
  <c r="S361" i="8"/>
  <c r="T361" i="8"/>
  <c r="U361" i="8"/>
  <c r="N308" i="8"/>
  <c r="N309" i="8"/>
  <c r="N310" i="8"/>
  <c r="N311" i="8"/>
  <c r="N312" i="8"/>
  <c r="N313" i="8"/>
  <c r="N314" i="8"/>
  <c r="N315" i="8"/>
  <c r="N316" i="8"/>
  <c r="N317" i="8"/>
  <c r="N318" i="8"/>
  <c r="N319" i="8"/>
  <c r="N320" i="8"/>
  <c r="N321" i="8"/>
  <c r="N322" i="8"/>
  <c r="N323" i="8"/>
  <c r="N324" i="8"/>
  <c r="N325" i="8"/>
  <c r="N326" i="8"/>
  <c r="N327" i="8"/>
  <c r="N328" i="8"/>
  <c r="N329" i="8"/>
  <c r="N330" i="8"/>
  <c r="N331" i="8"/>
  <c r="N332" i="8"/>
  <c r="N333" i="8"/>
  <c r="N334" i="8"/>
  <c r="N335" i="8"/>
  <c r="N336" i="8"/>
  <c r="N337" i="8"/>
  <c r="N338" i="8"/>
  <c r="N339" i="8"/>
  <c r="N340" i="8"/>
  <c r="N341" i="8"/>
  <c r="N342" i="8"/>
  <c r="N343" i="8"/>
  <c r="N344" i="8"/>
  <c r="N345" i="8"/>
  <c r="N346" i="8"/>
  <c r="N347" i="8"/>
  <c r="N348" i="8"/>
  <c r="N349" i="8"/>
  <c r="N350" i="8"/>
  <c r="N351" i="8"/>
  <c r="N352" i="8"/>
  <c r="N353" i="8"/>
  <c r="N354" i="8"/>
  <c r="N355" i="8"/>
  <c r="N356" i="8"/>
  <c r="N357" i="8"/>
  <c r="N358" i="8"/>
  <c r="N359" i="8"/>
  <c r="N360" i="8"/>
  <c r="N361" i="8"/>
  <c r="N307" i="8"/>
  <c r="O248" i="8"/>
  <c r="P248" i="8"/>
  <c r="Q248" i="8"/>
  <c r="R248" i="8"/>
  <c r="S248" i="8"/>
  <c r="T248" i="8"/>
  <c r="U248" i="8"/>
  <c r="O249" i="8"/>
  <c r="P249" i="8"/>
  <c r="Q249" i="8"/>
  <c r="R249" i="8"/>
  <c r="S249" i="8"/>
  <c r="T249" i="8"/>
  <c r="U249" i="8"/>
  <c r="O250" i="8"/>
  <c r="P250" i="8"/>
  <c r="Q250" i="8"/>
  <c r="R250" i="8"/>
  <c r="S250" i="8"/>
  <c r="T250" i="8"/>
  <c r="U250" i="8"/>
  <c r="O251" i="8"/>
  <c r="P251" i="8"/>
  <c r="Q251" i="8"/>
  <c r="R251" i="8"/>
  <c r="S251" i="8"/>
  <c r="T251" i="8"/>
  <c r="U251" i="8"/>
  <c r="O252" i="8"/>
  <c r="P252" i="8"/>
  <c r="Q252" i="8"/>
  <c r="R252" i="8"/>
  <c r="S252" i="8"/>
  <c r="T252" i="8"/>
  <c r="U252" i="8"/>
  <c r="O253" i="8"/>
  <c r="P253" i="8"/>
  <c r="Q253" i="8"/>
  <c r="R253" i="8"/>
  <c r="S253" i="8"/>
  <c r="T253" i="8"/>
  <c r="U253" i="8"/>
  <c r="O254" i="8"/>
  <c r="P254" i="8"/>
  <c r="Q254" i="8"/>
  <c r="R254" i="8"/>
  <c r="S254" i="8"/>
  <c r="T254" i="8"/>
  <c r="U254" i="8"/>
  <c r="O255" i="8"/>
  <c r="P255" i="8"/>
  <c r="Q255" i="8"/>
  <c r="R255" i="8"/>
  <c r="S255" i="8"/>
  <c r="T255" i="8"/>
  <c r="U255" i="8"/>
  <c r="O256" i="8"/>
  <c r="P256" i="8"/>
  <c r="Q256" i="8"/>
  <c r="R256" i="8"/>
  <c r="S256" i="8"/>
  <c r="T256" i="8"/>
  <c r="U256" i="8"/>
  <c r="O257" i="8"/>
  <c r="P257" i="8"/>
  <c r="Q257" i="8"/>
  <c r="R257" i="8"/>
  <c r="S257" i="8"/>
  <c r="T257" i="8"/>
  <c r="U257" i="8"/>
  <c r="O258" i="8"/>
  <c r="P258" i="8"/>
  <c r="Q258" i="8"/>
  <c r="R258" i="8"/>
  <c r="S258" i="8"/>
  <c r="T258" i="8"/>
  <c r="U258" i="8"/>
  <c r="O259" i="8"/>
  <c r="P259" i="8"/>
  <c r="Q259" i="8"/>
  <c r="R259" i="8"/>
  <c r="S259" i="8"/>
  <c r="T259" i="8"/>
  <c r="U259" i="8"/>
  <c r="O260" i="8"/>
  <c r="P260" i="8"/>
  <c r="Q260" i="8"/>
  <c r="R260" i="8"/>
  <c r="S260" i="8"/>
  <c r="T260" i="8"/>
  <c r="U260" i="8"/>
  <c r="O261" i="8"/>
  <c r="P261" i="8"/>
  <c r="Q261" i="8"/>
  <c r="R261" i="8"/>
  <c r="S261" i="8"/>
  <c r="T261" i="8"/>
  <c r="U261" i="8"/>
  <c r="O262" i="8"/>
  <c r="P262" i="8"/>
  <c r="Q262" i="8"/>
  <c r="R262" i="8"/>
  <c r="S262" i="8"/>
  <c r="T262" i="8"/>
  <c r="U262" i="8"/>
  <c r="O263" i="8"/>
  <c r="P263" i="8"/>
  <c r="Q263" i="8"/>
  <c r="R263" i="8"/>
  <c r="S263" i="8"/>
  <c r="T263" i="8"/>
  <c r="U263" i="8"/>
  <c r="O264" i="8"/>
  <c r="P264" i="8"/>
  <c r="Q264" i="8"/>
  <c r="R264" i="8"/>
  <c r="S264" i="8"/>
  <c r="T264" i="8"/>
  <c r="U264" i="8"/>
  <c r="O265" i="8"/>
  <c r="P265" i="8"/>
  <c r="Q265" i="8"/>
  <c r="R265" i="8"/>
  <c r="S265" i="8"/>
  <c r="T265" i="8"/>
  <c r="U265" i="8"/>
  <c r="O266" i="8"/>
  <c r="P266" i="8"/>
  <c r="Q266" i="8"/>
  <c r="R266" i="8"/>
  <c r="S266" i="8"/>
  <c r="T266" i="8"/>
  <c r="U266" i="8"/>
  <c r="O267" i="8"/>
  <c r="P267" i="8"/>
  <c r="Q267" i="8"/>
  <c r="R267" i="8"/>
  <c r="S267" i="8"/>
  <c r="T267" i="8"/>
  <c r="U267" i="8"/>
  <c r="O268" i="8"/>
  <c r="P268" i="8"/>
  <c r="Q268" i="8"/>
  <c r="R268" i="8"/>
  <c r="S268" i="8"/>
  <c r="T268" i="8"/>
  <c r="U268" i="8"/>
  <c r="O269" i="8"/>
  <c r="P269" i="8"/>
  <c r="Q269" i="8"/>
  <c r="R269" i="8"/>
  <c r="S269" i="8"/>
  <c r="T269" i="8"/>
  <c r="U269" i="8"/>
  <c r="O270" i="8"/>
  <c r="P270" i="8"/>
  <c r="Q270" i="8"/>
  <c r="R270" i="8"/>
  <c r="S270" i="8"/>
  <c r="T270" i="8"/>
  <c r="U270" i="8"/>
  <c r="O271" i="8"/>
  <c r="P271" i="8"/>
  <c r="Q271" i="8"/>
  <c r="R271" i="8"/>
  <c r="S271" i="8"/>
  <c r="T271" i="8"/>
  <c r="U271" i="8"/>
  <c r="O272" i="8"/>
  <c r="P272" i="8"/>
  <c r="Q272" i="8"/>
  <c r="R272" i="8"/>
  <c r="S272" i="8"/>
  <c r="T272" i="8"/>
  <c r="U272" i="8"/>
  <c r="O273" i="8"/>
  <c r="P273" i="8"/>
  <c r="Q273" i="8"/>
  <c r="R273" i="8"/>
  <c r="S273" i="8"/>
  <c r="T273" i="8"/>
  <c r="U273" i="8"/>
  <c r="O274" i="8"/>
  <c r="P274" i="8"/>
  <c r="Q274" i="8"/>
  <c r="R274" i="8"/>
  <c r="S274" i="8"/>
  <c r="T274" i="8"/>
  <c r="U274" i="8"/>
  <c r="O275" i="8"/>
  <c r="P275" i="8"/>
  <c r="Q275" i="8"/>
  <c r="R275" i="8"/>
  <c r="S275" i="8"/>
  <c r="T275" i="8"/>
  <c r="U275" i="8"/>
  <c r="O276" i="8"/>
  <c r="P276" i="8"/>
  <c r="Q276" i="8"/>
  <c r="R276" i="8"/>
  <c r="S276" i="8"/>
  <c r="T276" i="8"/>
  <c r="U276" i="8"/>
  <c r="O277" i="8"/>
  <c r="P277" i="8"/>
  <c r="Q277" i="8"/>
  <c r="R277" i="8"/>
  <c r="S277" i="8"/>
  <c r="T277" i="8"/>
  <c r="U277" i="8"/>
  <c r="O278" i="8"/>
  <c r="P278" i="8"/>
  <c r="Q278" i="8"/>
  <c r="R278" i="8"/>
  <c r="S278" i="8"/>
  <c r="T278" i="8"/>
  <c r="U278" i="8"/>
  <c r="O279" i="8"/>
  <c r="P279" i="8"/>
  <c r="Q279" i="8"/>
  <c r="R279" i="8"/>
  <c r="S279" i="8"/>
  <c r="T279" i="8"/>
  <c r="U279" i="8"/>
  <c r="O280" i="8"/>
  <c r="P280" i="8"/>
  <c r="Q280" i="8"/>
  <c r="R280" i="8"/>
  <c r="S280" i="8"/>
  <c r="T280" i="8"/>
  <c r="U280" i="8"/>
  <c r="O281" i="8"/>
  <c r="P281" i="8"/>
  <c r="Q281" i="8"/>
  <c r="R281" i="8"/>
  <c r="S281" i="8"/>
  <c r="T281" i="8"/>
  <c r="U281" i="8"/>
  <c r="O282" i="8"/>
  <c r="P282" i="8"/>
  <c r="Q282" i="8"/>
  <c r="R282" i="8"/>
  <c r="S282" i="8"/>
  <c r="T282" i="8"/>
  <c r="U282" i="8"/>
  <c r="O283" i="8"/>
  <c r="P283" i="8"/>
  <c r="Q283" i="8"/>
  <c r="R283" i="8"/>
  <c r="S283" i="8"/>
  <c r="T283" i="8"/>
  <c r="U283" i="8"/>
  <c r="O284" i="8"/>
  <c r="P284" i="8"/>
  <c r="Q284" i="8"/>
  <c r="R284" i="8"/>
  <c r="S284" i="8"/>
  <c r="T284" i="8"/>
  <c r="U284" i="8"/>
  <c r="O285" i="8"/>
  <c r="P285" i="8"/>
  <c r="Q285" i="8"/>
  <c r="R285" i="8"/>
  <c r="S285" i="8"/>
  <c r="T285" i="8"/>
  <c r="U285" i="8"/>
  <c r="O286" i="8"/>
  <c r="P286" i="8"/>
  <c r="Q286" i="8"/>
  <c r="R286" i="8"/>
  <c r="S286" i="8"/>
  <c r="T286" i="8"/>
  <c r="U286" i="8"/>
  <c r="O287" i="8"/>
  <c r="P287" i="8"/>
  <c r="Q287" i="8"/>
  <c r="R287" i="8"/>
  <c r="S287" i="8"/>
  <c r="T287" i="8"/>
  <c r="U287" i="8"/>
  <c r="O288" i="8"/>
  <c r="P288" i="8"/>
  <c r="Q288" i="8"/>
  <c r="R288" i="8"/>
  <c r="S288" i="8"/>
  <c r="T288" i="8"/>
  <c r="U288" i="8"/>
  <c r="O289" i="8"/>
  <c r="P289" i="8"/>
  <c r="Q289" i="8"/>
  <c r="R289" i="8"/>
  <c r="S289" i="8"/>
  <c r="T289" i="8"/>
  <c r="U289" i="8"/>
  <c r="O290" i="8"/>
  <c r="P290" i="8"/>
  <c r="Q290" i="8"/>
  <c r="R290" i="8"/>
  <c r="S290" i="8"/>
  <c r="T290" i="8"/>
  <c r="U290" i="8"/>
  <c r="O291" i="8"/>
  <c r="P291" i="8"/>
  <c r="Q291" i="8"/>
  <c r="R291" i="8"/>
  <c r="S291" i="8"/>
  <c r="T291" i="8"/>
  <c r="U291" i="8"/>
  <c r="O292" i="8"/>
  <c r="P292" i="8"/>
  <c r="Q292" i="8"/>
  <c r="R292" i="8"/>
  <c r="S292" i="8"/>
  <c r="T292" i="8"/>
  <c r="U292" i="8"/>
  <c r="O293" i="8"/>
  <c r="P293" i="8"/>
  <c r="Q293" i="8"/>
  <c r="R293" i="8"/>
  <c r="S293" i="8"/>
  <c r="T293" i="8"/>
  <c r="U293" i="8"/>
  <c r="O294" i="8"/>
  <c r="P294" i="8"/>
  <c r="Q294" i="8"/>
  <c r="R294" i="8"/>
  <c r="S294" i="8"/>
  <c r="T294" i="8"/>
  <c r="U294" i="8"/>
  <c r="O295" i="8"/>
  <c r="P295" i="8"/>
  <c r="Q295" i="8"/>
  <c r="R295" i="8"/>
  <c r="S295" i="8"/>
  <c r="T295" i="8"/>
  <c r="U295" i="8"/>
  <c r="O296" i="8"/>
  <c r="P296" i="8"/>
  <c r="Q296" i="8"/>
  <c r="R296" i="8"/>
  <c r="S296" i="8"/>
  <c r="T296" i="8"/>
  <c r="U296" i="8"/>
  <c r="O297" i="8"/>
  <c r="P297" i="8"/>
  <c r="Q297" i="8"/>
  <c r="R297" i="8"/>
  <c r="S297" i="8"/>
  <c r="T297" i="8"/>
  <c r="U297" i="8"/>
  <c r="O298" i="8"/>
  <c r="P298" i="8"/>
  <c r="Q298" i="8"/>
  <c r="R298" i="8"/>
  <c r="S298" i="8"/>
  <c r="T298" i="8"/>
  <c r="U298" i="8"/>
  <c r="O299" i="8"/>
  <c r="P299" i="8"/>
  <c r="Q299" i="8"/>
  <c r="R299" i="8"/>
  <c r="S299" i="8"/>
  <c r="T299" i="8"/>
  <c r="U299" i="8"/>
  <c r="O300" i="8"/>
  <c r="P300" i="8"/>
  <c r="Q300" i="8"/>
  <c r="R300" i="8"/>
  <c r="S300" i="8"/>
  <c r="T300" i="8"/>
  <c r="U300" i="8"/>
  <c r="O301" i="8"/>
  <c r="P301" i="8"/>
  <c r="Q301" i="8"/>
  <c r="R301" i="8"/>
  <c r="S301" i="8"/>
  <c r="T301" i="8"/>
  <c r="U301" i="8"/>
  <c r="O302" i="8"/>
  <c r="P302" i="8"/>
  <c r="Q302" i="8"/>
  <c r="R302" i="8"/>
  <c r="S302" i="8"/>
  <c r="T302" i="8"/>
  <c r="U302" i="8"/>
  <c r="N268" i="8"/>
  <c r="N269" i="8"/>
  <c r="N270" i="8"/>
  <c r="N271" i="8"/>
  <c r="N272" i="8"/>
  <c r="N273" i="8"/>
  <c r="N274" i="8"/>
  <c r="N275" i="8"/>
  <c r="N276" i="8"/>
  <c r="N277" i="8"/>
  <c r="N278" i="8"/>
  <c r="N279" i="8"/>
  <c r="N280" i="8"/>
  <c r="N281" i="8"/>
  <c r="N282" i="8"/>
  <c r="N283" i="8"/>
  <c r="N284" i="8"/>
  <c r="N285" i="8"/>
  <c r="N286" i="8"/>
  <c r="N287" i="8"/>
  <c r="N288" i="8"/>
  <c r="N289" i="8"/>
  <c r="N290" i="8"/>
  <c r="N291" i="8"/>
  <c r="N292" i="8"/>
  <c r="N293" i="8"/>
  <c r="N294" i="8"/>
  <c r="N295" i="8"/>
  <c r="N296" i="8"/>
  <c r="N297" i="8"/>
  <c r="N298" i="8"/>
  <c r="N299" i="8"/>
  <c r="N300" i="8"/>
  <c r="N301" i="8"/>
  <c r="N302" i="8"/>
  <c r="N249" i="8"/>
  <c r="N250" i="8"/>
  <c r="N251" i="8"/>
  <c r="N252" i="8"/>
  <c r="N253" i="8"/>
  <c r="N254" i="8"/>
  <c r="N255" i="8"/>
  <c r="N256" i="8"/>
  <c r="N257" i="8"/>
  <c r="N258" i="8"/>
  <c r="N259" i="8"/>
  <c r="N260" i="8"/>
  <c r="N261" i="8"/>
  <c r="N262" i="8"/>
  <c r="N263" i="8"/>
  <c r="N264" i="8"/>
  <c r="N265" i="8"/>
  <c r="N266" i="8"/>
  <c r="N267" i="8"/>
  <c r="N248" i="8"/>
  <c r="O191" i="8"/>
  <c r="P191" i="8"/>
  <c r="Q191" i="8"/>
  <c r="R191" i="8"/>
  <c r="S191" i="8"/>
  <c r="T191" i="8"/>
  <c r="U191" i="8"/>
  <c r="O192" i="8"/>
  <c r="P192" i="8"/>
  <c r="Q192" i="8"/>
  <c r="R192" i="8"/>
  <c r="S192" i="8"/>
  <c r="T192" i="8"/>
  <c r="U192" i="8"/>
  <c r="O193" i="8"/>
  <c r="P193" i="8"/>
  <c r="Q193" i="8"/>
  <c r="R193" i="8"/>
  <c r="S193" i="8"/>
  <c r="T193" i="8"/>
  <c r="U193" i="8"/>
  <c r="O194" i="8"/>
  <c r="P194" i="8"/>
  <c r="Q194" i="8"/>
  <c r="R194" i="8"/>
  <c r="S194" i="8"/>
  <c r="T194" i="8"/>
  <c r="U194" i="8"/>
  <c r="O195" i="8"/>
  <c r="P195" i="8"/>
  <c r="Q195" i="8"/>
  <c r="R195" i="8"/>
  <c r="S195" i="8"/>
  <c r="T195" i="8"/>
  <c r="U195" i="8"/>
  <c r="O196" i="8"/>
  <c r="P196" i="8"/>
  <c r="Q196" i="8"/>
  <c r="R196" i="8"/>
  <c r="S196" i="8"/>
  <c r="T196" i="8"/>
  <c r="U196" i="8"/>
  <c r="O197" i="8"/>
  <c r="P197" i="8"/>
  <c r="Q197" i="8"/>
  <c r="R197" i="8"/>
  <c r="S197" i="8"/>
  <c r="T197" i="8"/>
  <c r="U197" i="8"/>
  <c r="O198" i="8"/>
  <c r="P198" i="8"/>
  <c r="Q198" i="8"/>
  <c r="R198" i="8"/>
  <c r="S198" i="8"/>
  <c r="T198" i="8"/>
  <c r="U198" i="8"/>
  <c r="O199" i="8"/>
  <c r="P199" i="8"/>
  <c r="Q199" i="8"/>
  <c r="R199" i="8"/>
  <c r="S199" i="8"/>
  <c r="T199" i="8"/>
  <c r="U199" i="8"/>
  <c r="O200" i="8"/>
  <c r="P200" i="8"/>
  <c r="Q200" i="8"/>
  <c r="R200" i="8"/>
  <c r="S200" i="8"/>
  <c r="T200" i="8"/>
  <c r="U200" i="8"/>
  <c r="O201" i="8"/>
  <c r="P201" i="8"/>
  <c r="Q201" i="8"/>
  <c r="R201" i="8"/>
  <c r="S201" i="8"/>
  <c r="T201" i="8"/>
  <c r="U201" i="8"/>
  <c r="O202" i="8"/>
  <c r="P202" i="8"/>
  <c r="Q202" i="8"/>
  <c r="R202" i="8"/>
  <c r="S202" i="8"/>
  <c r="T202" i="8"/>
  <c r="U202" i="8"/>
  <c r="O203" i="8"/>
  <c r="P203" i="8"/>
  <c r="Q203" i="8"/>
  <c r="R203" i="8"/>
  <c r="S203" i="8"/>
  <c r="T203" i="8"/>
  <c r="U203" i="8"/>
  <c r="O204" i="8"/>
  <c r="P204" i="8"/>
  <c r="Q204" i="8"/>
  <c r="R204" i="8"/>
  <c r="S204" i="8"/>
  <c r="T204" i="8"/>
  <c r="U204" i="8"/>
  <c r="O205" i="8"/>
  <c r="P205" i="8"/>
  <c r="Q205" i="8"/>
  <c r="R205" i="8"/>
  <c r="S205" i="8"/>
  <c r="T205" i="8"/>
  <c r="U205" i="8"/>
  <c r="O206" i="8"/>
  <c r="P206" i="8"/>
  <c r="Q206" i="8"/>
  <c r="R206" i="8"/>
  <c r="S206" i="8"/>
  <c r="T206" i="8"/>
  <c r="U206" i="8"/>
  <c r="O207" i="8"/>
  <c r="P207" i="8"/>
  <c r="Q207" i="8"/>
  <c r="R207" i="8"/>
  <c r="S207" i="8"/>
  <c r="T207" i="8"/>
  <c r="U207" i="8"/>
  <c r="O208" i="8"/>
  <c r="P208" i="8"/>
  <c r="Q208" i="8"/>
  <c r="R208" i="8"/>
  <c r="S208" i="8"/>
  <c r="T208" i="8"/>
  <c r="U208" i="8"/>
  <c r="O209" i="8"/>
  <c r="P209" i="8"/>
  <c r="Q209" i="8"/>
  <c r="R209" i="8"/>
  <c r="S209" i="8"/>
  <c r="T209" i="8"/>
  <c r="U209" i="8"/>
  <c r="O210" i="8"/>
  <c r="P210" i="8"/>
  <c r="Q210" i="8"/>
  <c r="R210" i="8"/>
  <c r="S210" i="8"/>
  <c r="T210" i="8"/>
  <c r="U210" i="8"/>
  <c r="O211" i="8"/>
  <c r="P211" i="8"/>
  <c r="Q211" i="8"/>
  <c r="R211" i="8"/>
  <c r="S211" i="8"/>
  <c r="T211" i="8"/>
  <c r="U211" i="8"/>
  <c r="O212" i="8"/>
  <c r="P212" i="8"/>
  <c r="Q212" i="8"/>
  <c r="R212" i="8"/>
  <c r="S212" i="8"/>
  <c r="T212" i="8"/>
  <c r="U212" i="8"/>
  <c r="O213" i="8"/>
  <c r="P213" i="8"/>
  <c r="Q213" i="8"/>
  <c r="R213" i="8"/>
  <c r="S213" i="8"/>
  <c r="T213" i="8"/>
  <c r="U213" i="8"/>
  <c r="O214" i="8"/>
  <c r="P214" i="8"/>
  <c r="Q214" i="8"/>
  <c r="R214" i="8"/>
  <c r="S214" i="8"/>
  <c r="T214" i="8"/>
  <c r="U214" i="8"/>
  <c r="O215" i="8"/>
  <c r="P215" i="8"/>
  <c r="Q215" i="8"/>
  <c r="R215" i="8"/>
  <c r="S215" i="8"/>
  <c r="T215" i="8"/>
  <c r="U215" i="8"/>
  <c r="O216" i="8"/>
  <c r="P216" i="8"/>
  <c r="Q216" i="8"/>
  <c r="R216" i="8"/>
  <c r="S216" i="8"/>
  <c r="T216" i="8"/>
  <c r="U216" i="8"/>
  <c r="O217" i="8"/>
  <c r="P217" i="8"/>
  <c r="Q217" i="8"/>
  <c r="R217" i="8"/>
  <c r="S217" i="8"/>
  <c r="T217" i="8"/>
  <c r="U217" i="8"/>
  <c r="O218" i="8"/>
  <c r="P218" i="8"/>
  <c r="Q218" i="8"/>
  <c r="R218" i="8"/>
  <c r="S218" i="8"/>
  <c r="T218" i="8"/>
  <c r="U218" i="8"/>
  <c r="O219" i="8"/>
  <c r="P219" i="8"/>
  <c r="Q219" i="8"/>
  <c r="R219" i="8"/>
  <c r="S219" i="8"/>
  <c r="T219" i="8"/>
  <c r="U219" i="8"/>
  <c r="O220" i="8"/>
  <c r="P220" i="8"/>
  <c r="Q220" i="8"/>
  <c r="R220" i="8"/>
  <c r="S220" i="8"/>
  <c r="T220" i="8"/>
  <c r="U220" i="8"/>
  <c r="O221" i="8"/>
  <c r="P221" i="8"/>
  <c r="Q221" i="8"/>
  <c r="R221" i="8"/>
  <c r="S221" i="8"/>
  <c r="T221" i="8"/>
  <c r="U221" i="8"/>
  <c r="O222" i="8"/>
  <c r="P222" i="8"/>
  <c r="Q222" i="8"/>
  <c r="R222" i="8"/>
  <c r="S222" i="8"/>
  <c r="T222" i="8"/>
  <c r="U222" i="8"/>
  <c r="O223" i="8"/>
  <c r="P223" i="8"/>
  <c r="Q223" i="8"/>
  <c r="R223" i="8"/>
  <c r="S223" i="8"/>
  <c r="T223" i="8"/>
  <c r="U223" i="8"/>
  <c r="O224" i="8"/>
  <c r="P224" i="8"/>
  <c r="Q224" i="8"/>
  <c r="R224" i="8"/>
  <c r="S224" i="8"/>
  <c r="T224" i="8"/>
  <c r="U224" i="8"/>
  <c r="O225" i="8"/>
  <c r="P225" i="8"/>
  <c r="Q225" i="8"/>
  <c r="R225" i="8"/>
  <c r="S225" i="8"/>
  <c r="T225" i="8"/>
  <c r="U225" i="8"/>
  <c r="O226" i="8"/>
  <c r="P226" i="8"/>
  <c r="Q226" i="8"/>
  <c r="R226" i="8"/>
  <c r="S226" i="8"/>
  <c r="T226" i="8"/>
  <c r="U226" i="8"/>
  <c r="O227" i="8"/>
  <c r="P227" i="8"/>
  <c r="Q227" i="8"/>
  <c r="R227" i="8"/>
  <c r="S227" i="8"/>
  <c r="T227" i="8"/>
  <c r="U227" i="8"/>
  <c r="O228" i="8"/>
  <c r="P228" i="8"/>
  <c r="Q228" i="8"/>
  <c r="R228" i="8"/>
  <c r="S228" i="8"/>
  <c r="T228" i="8"/>
  <c r="U228" i="8"/>
  <c r="O229" i="8"/>
  <c r="P229" i="8"/>
  <c r="Q229" i="8"/>
  <c r="R229" i="8"/>
  <c r="S229" i="8"/>
  <c r="T229" i="8"/>
  <c r="U229" i="8"/>
  <c r="O230" i="8"/>
  <c r="P230" i="8"/>
  <c r="Q230" i="8"/>
  <c r="R230" i="8"/>
  <c r="S230" i="8"/>
  <c r="T230" i="8"/>
  <c r="U230" i="8"/>
  <c r="O231" i="8"/>
  <c r="P231" i="8"/>
  <c r="Q231" i="8"/>
  <c r="R231" i="8"/>
  <c r="S231" i="8"/>
  <c r="T231" i="8"/>
  <c r="U231" i="8"/>
  <c r="O232" i="8"/>
  <c r="P232" i="8"/>
  <c r="Q232" i="8"/>
  <c r="R232" i="8"/>
  <c r="S232" i="8"/>
  <c r="T232" i="8"/>
  <c r="U232" i="8"/>
  <c r="O233" i="8"/>
  <c r="P233" i="8"/>
  <c r="Q233" i="8"/>
  <c r="R233" i="8"/>
  <c r="S233" i="8"/>
  <c r="T233" i="8"/>
  <c r="U233" i="8"/>
  <c r="O234" i="8"/>
  <c r="P234" i="8"/>
  <c r="Q234" i="8"/>
  <c r="R234" i="8"/>
  <c r="S234" i="8"/>
  <c r="T234" i="8"/>
  <c r="U234" i="8"/>
  <c r="O235" i="8"/>
  <c r="P235" i="8"/>
  <c r="Q235" i="8"/>
  <c r="R235" i="8"/>
  <c r="S235" i="8"/>
  <c r="T235" i="8"/>
  <c r="U235" i="8"/>
  <c r="O236" i="8"/>
  <c r="P236" i="8"/>
  <c r="Q236" i="8"/>
  <c r="R236" i="8"/>
  <c r="S236" i="8"/>
  <c r="T236" i="8"/>
  <c r="U236" i="8"/>
  <c r="O237" i="8"/>
  <c r="P237" i="8"/>
  <c r="Q237" i="8"/>
  <c r="R237" i="8"/>
  <c r="S237" i="8"/>
  <c r="T237" i="8"/>
  <c r="U237" i="8"/>
  <c r="O238" i="8"/>
  <c r="P238" i="8"/>
  <c r="Q238" i="8"/>
  <c r="R238" i="8"/>
  <c r="S238" i="8"/>
  <c r="T238" i="8"/>
  <c r="U238" i="8"/>
  <c r="O239" i="8"/>
  <c r="P239" i="8"/>
  <c r="Q239" i="8"/>
  <c r="R239" i="8"/>
  <c r="S239" i="8"/>
  <c r="T239" i="8"/>
  <c r="U239" i="8"/>
  <c r="O240" i="8"/>
  <c r="P240" i="8"/>
  <c r="Q240" i="8"/>
  <c r="R240" i="8"/>
  <c r="S240" i="8"/>
  <c r="T240" i="8"/>
  <c r="U240" i="8"/>
  <c r="O241" i="8"/>
  <c r="P241" i="8"/>
  <c r="Q241" i="8"/>
  <c r="R241" i="8"/>
  <c r="S241" i="8"/>
  <c r="T241" i="8"/>
  <c r="U241" i="8"/>
  <c r="O242" i="8"/>
  <c r="P242" i="8"/>
  <c r="Q242" i="8"/>
  <c r="R242" i="8"/>
  <c r="S242" i="8"/>
  <c r="T242" i="8"/>
  <c r="U242" i="8"/>
  <c r="O243" i="8"/>
  <c r="P243" i="8"/>
  <c r="Q243" i="8"/>
  <c r="R243" i="8"/>
  <c r="S243" i="8"/>
  <c r="T243" i="8"/>
  <c r="U243" i="8"/>
  <c r="N192" i="8"/>
  <c r="N193" i="8"/>
  <c r="N194" i="8"/>
  <c r="N195" i="8"/>
  <c r="N196" i="8"/>
  <c r="N197" i="8"/>
  <c r="N198" i="8"/>
  <c r="N199" i="8"/>
  <c r="N200" i="8"/>
  <c r="N201" i="8"/>
  <c r="N202" i="8"/>
  <c r="N203" i="8"/>
  <c r="N204" i="8"/>
  <c r="N205" i="8"/>
  <c r="N206" i="8"/>
  <c r="N207" i="8"/>
  <c r="N208" i="8"/>
  <c r="N209" i="8"/>
  <c r="N210" i="8"/>
  <c r="N211" i="8"/>
  <c r="N212" i="8"/>
  <c r="N213" i="8"/>
  <c r="N214" i="8"/>
  <c r="N215" i="8"/>
  <c r="N216" i="8"/>
  <c r="N217" i="8"/>
  <c r="N218" i="8"/>
  <c r="N219" i="8"/>
  <c r="N220" i="8"/>
  <c r="N221" i="8"/>
  <c r="N222" i="8"/>
  <c r="N223" i="8"/>
  <c r="N224" i="8"/>
  <c r="N225" i="8"/>
  <c r="N226" i="8"/>
  <c r="N227" i="8"/>
  <c r="N228" i="8"/>
  <c r="N229" i="8"/>
  <c r="N230" i="8"/>
  <c r="N231" i="8"/>
  <c r="N232" i="8"/>
  <c r="N233" i="8"/>
  <c r="N234" i="8"/>
  <c r="N235" i="8"/>
  <c r="N236" i="8"/>
  <c r="N237" i="8"/>
  <c r="N238" i="8"/>
  <c r="N239" i="8"/>
  <c r="N240" i="8"/>
  <c r="N241" i="8"/>
  <c r="N242" i="8"/>
  <c r="N243" i="8"/>
  <c r="N191" i="8"/>
  <c r="O133" i="8"/>
  <c r="P133" i="8"/>
  <c r="Q133" i="8"/>
  <c r="R133" i="8"/>
  <c r="S133" i="8"/>
  <c r="T133" i="8"/>
  <c r="U133" i="8"/>
  <c r="O134" i="8"/>
  <c r="P134" i="8"/>
  <c r="Q134" i="8"/>
  <c r="R134" i="8"/>
  <c r="S134" i="8"/>
  <c r="T134" i="8"/>
  <c r="U134" i="8"/>
  <c r="O135" i="8"/>
  <c r="P135" i="8"/>
  <c r="Q135" i="8"/>
  <c r="R135" i="8"/>
  <c r="S135" i="8"/>
  <c r="T135" i="8"/>
  <c r="U135" i="8"/>
  <c r="O136" i="8"/>
  <c r="P136" i="8"/>
  <c r="Q136" i="8"/>
  <c r="R136" i="8"/>
  <c r="S136" i="8"/>
  <c r="T136" i="8"/>
  <c r="U136" i="8"/>
  <c r="O137" i="8"/>
  <c r="P137" i="8"/>
  <c r="Q137" i="8"/>
  <c r="R137" i="8"/>
  <c r="S137" i="8"/>
  <c r="T137" i="8"/>
  <c r="U137" i="8"/>
  <c r="O138" i="8"/>
  <c r="P138" i="8"/>
  <c r="Q138" i="8"/>
  <c r="R138" i="8"/>
  <c r="S138" i="8"/>
  <c r="T138" i="8"/>
  <c r="U138" i="8"/>
  <c r="O139" i="8"/>
  <c r="P139" i="8"/>
  <c r="Q139" i="8"/>
  <c r="R139" i="8"/>
  <c r="S139" i="8"/>
  <c r="T139" i="8"/>
  <c r="U139" i="8"/>
  <c r="O140" i="8"/>
  <c r="P140" i="8"/>
  <c r="Q140" i="8"/>
  <c r="R140" i="8"/>
  <c r="S140" i="8"/>
  <c r="T140" i="8"/>
  <c r="U140" i="8"/>
  <c r="O141" i="8"/>
  <c r="P141" i="8"/>
  <c r="Q141" i="8"/>
  <c r="R141" i="8"/>
  <c r="S141" i="8"/>
  <c r="T141" i="8"/>
  <c r="U141" i="8"/>
  <c r="O142" i="8"/>
  <c r="P142" i="8"/>
  <c r="Q142" i="8"/>
  <c r="R142" i="8"/>
  <c r="S142" i="8"/>
  <c r="T142" i="8"/>
  <c r="U142" i="8"/>
  <c r="O143" i="8"/>
  <c r="P143" i="8"/>
  <c r="Q143" i="8"/>
  <c r="R143" i="8"/>
  <c r="S143" i="8"/>
  <c r="T143" i="8"/>
  <c r="U143" i="8"/>
  <c r="O144" i="8"/>
  <c r="P144" i="8"/>
  <c r="Q144" i="8"/>
  <c r="R144" i="8"/>
  <c r="S144" i="8"/>
  <c r="T144" i="8"/>
  <c r="U144" i="8"/>
  <c r="O145" i="8"/>
  <c r="P145" i="8"/>
  <c r="Q145" i="8"/>
  <c r="R145" i="8"/>
  <c r="S145" i="8"/>
  <c r="T145" i="8"/>
  <c r="U145" i="8"/>
  <c r="O146" i="8"/>
  <c r="P146" i="8"/>
  <c r="Q146" i="8"/>
  <c r="R146" i="8"/>
  <c r="S146" i="8"/>
  <c r="T146" i="8"/>
  <c r="U146" i="8"/>
  <c r="O147" i="8"/>
  <c r="P147" i="8"/>
  <c r="Q147" i="8"/>
  <c r="R147" i="8"/>
  <c r="S147" i="8"/>
  <c r="T147" i="8"/>
  <c r="U147" i="8"/>
  <c r="O148" i="8"/>
  <c r="P148" i="8"/>
  <c r="Q148" i="8"/>
  <c r="R148" i="8"/>
  <c r="S148" i="8"/>
  <c r="T148" i="8"/>
  <c r="U148" i="8"/>
  <c r="O149" i="8"/>
  <c r="P149" i="8"/>
  <c r="Q149" i="8"/>
  <c r="R149" i="8"/>
  <c r="S149" i="8"/>
  <c r="T149" i="8"/>
  <c r="U149" i="8"/>
  <c r="O150" i="8"/>
  <c r="P150" i="8"/>
  <c r="Q150" i="8"/>
  <c r="R150" i="8"/>
  <c r="S150" i="8"/>
  <c r="T150" i="8"/>
  <c r="U150" i="8"/>
  <c r="O151" i="8"/>
  <c r="P151" i="8"/>
  <c r="Q151" i="8"/>
  <c r="R151" i="8"/>
  <c r="S151" i="8"/>
  <c r="T151" i="8"/>
  <c r="U151" i="8"/>
  <c r="O152" i="8"/>
  <c r="P152" i="8"/>
  <c r="Q152" i="8"/>
  <c r="R152" i="8"/>
  <c r="S152" i="8"/>
  <c r="T152" i="8"/>
  <c r="U152" i="8"/>
  <c r="O153" i="8"/>
  <c r="P153" i="8"/>
  <c r="Q153" i="8"/>
  <c r="R153" i="8"/>
  <c r="S153" i="8"/>
  <c r="T153" i="8"/>
  <c r="U153" i="8"/>
  <c r="O154" i="8"/>
  <c r="P154" i="8"/>
  <c r="Q154" i="8"/>
  <c r="R154" i="8"/>
  <c r="S154" i="8"/>
  <c r="T154" i="8"/>
  <c r="U154" i="8"/>
  <c r="O155" i="8"/>
  <c r="P155" i="8"/>
  <c r="Q155" i="8"/>
  <c r="R155" i="8"/>
  <c r="S155" i="8"/>
  <c r="T155" i="8"/>
  <c r="U155" i="8"/>
  <c r="O156" i="8"/>
  <c r="P156" i="8"/>
  <c r="Q156" i="8"/>
  <c r="R156" i="8"/>
  <c r="S156" i="8"/>
  <c r="T156" i="8"/>
  <c r="U156" i="8"/>
  <c r="O157" i="8"/>
  <c r="P157" i="8"/>
  <c r="Q157" i="8"/>
  <c r="R157" i="8"/>
  <c r="S157" i="8"/>
  <c r="T157" i="8"/>
  <c r="U157" i="8"/>
  <c r="O158" i="8"/>
  <c r="P158" i="8"/>
  <c r="Q158" i="8"/>
  <c r="R158" i="8"/>
  <c r="S158" i="8"/>
  <c r="T158" i="8"/>
  <c r="U158" i="8"/>
  <c r="O159" i="8"/>
  <c r="P159" i="8"/>
  <c r="Q159" i="8"/>
  <c r="R159" i="8"/>
  <c r="S159" i="8"/>
  <c r="T159" i="8"/>
  <c r="U159" i="8"/>
  <c r="O160" i="8"/>
  <c r="P160" i="8"/>
  <c r="Q160" i="8"/>
  <c r="R160" i="8"/>
  <c r="S160" i="8"/>
  <c r="T160" i="8"/>
  <c r="U160" i="8"/>
  <c r="O161" i="8"/>
  <c r="P161" i="8"/>
  <c r="Q161" i="8"/>
  <c r="R161" i="8"/>
  <c r="S161" i="8"/>
  <c r="T161" i="8"/>
  <c r="U161" i="8"/>
  <c r="O162" i="8"/>
  <c r="P162" i="8"/>
  <c r="Q162" i="8"/>
  <c r="R162" i="8"/>
  <c r="S162" i="8"/>
  <c r="T162" i="8"/>
  <c r="U162" i="8"/>
  <c r="O163" i="8"/>
  <c r="P163" i="8"/>
  <c r="Q163" i="8"/>
  <c r="R163" i="8"/>
  <c r="S163" i="8"/>
  <c r="T163" i="8"/>
  <c r="U163" i="8"/>
  <c r="O164" i="8"/>
  <c r="P164" i="8"/>
  <c r="Q164" i="8"/>
  <c r="R164" i="8"/>
  <c r="S164" i="8"/>
  <c r="T164" i="8"/>
  <c r="U164" i="8"/>
  <c r="O165" i="8"/>
  <c r="P165" i="8"/>
  <c r="Q165" i="8"/>
  <c r="R165" i="8"/>
  <c r="S165" i="8"/>
  <c r="T165" i="8"/>
  <c r="U165" i="8"/>
  <c r="O166" i="8"/>
  <c r="P166" i="8"/>
  <c r="Q166" i="8"/>
  <c r="R166" i="8"/>
  <c r="S166" i="8"/>
  <c r="T166" i="8"/>
  <c r="U166" i="8"/>
  <c r="O167" i="8"/>
  <c r="P167" i="8"/>
  <c r="Q167" i="8"/>
  <c r="R167" i="8"/>
  <c r="S167" i="8"/>
  <c r="T167" i="8"/>
  <c r="U167" i="8"/>
  <c r="O168" i="8"/>
  <c r="P168" i="8"/>
  <c r="Q168" i="8"/>
  <c r="R168" i="8"/>
  <c r="S168" i="8"/>
  <c r="T168" i="8"/>
  <c r="U168" i="8"/>
  <c r="O169" i="8"/>
  <c r="P169" i="8"/>
  <c r="Q169" i="8"/>
  <c r="R169" i="8"/>
  <c r="S169" i="8"/>
  <c r="T169" i="8"/>
  <c r="U169" i="8"/>
  <c r="O170" i="8"/>
  <c r="P170" i="8"/>
  <c r="Q170" i="8"/>
  <c r="R170" i="8"/>
  <c r="S170" i="8"/>
  <c r="T170" i="8"/>
  <c r="U170" i="8"/>
  <c r="O171" i="8"/>
  <c r="P171" i="8"/>
  <c r="Q171" i="8"/>
  <c r="R171" i="8"/>
  <c r="S171" i="8"/>
  <c r="T171" i="8"/>
  <c r="U171" i="8"/>
  <c r="O172" i="8"/>
  <c r="P172" i="8"/>
  <c r="Q172" i="8"/>
  <c r="R172" i="8"/>
  <c r="S172" i="8"/>
  <c r="T172" i="8"/>
  <c r="U172" i="8"/>
  <c r="O173" i="8"/>
  <c r="P173" i="8"/>
  <c r="Q173" i="8"/>
  <c r="R173" i="8"/>
  <c r="S173" i="8"/>
  <c r="T173" i="8"/>
  <c r="U173" i="8"/>
  <c r="O174" i="8"/>
  <c r="P174" i="8"/>
  <c r="Q174" i="8"/>
  <c r="R174" i="8"/>
  <c r="S174" i="8"/>
  <c r="T174" i="8"/>
  <c r="U174" i="8"/>
  <c r="O175" i="8"/>
  <c r="P175" i="8"/>
  <c r="Q175" i="8"/>
  <c r="R175" i="8"/>
  <c r="S175" i="8"/>
  <c r="T175" i="8"/>
  <c r="U175" i="8"/>
  <c r="O176" i="8"/>
  <c r="P176" i="8"/>
  <c r="Q176" i="8"/>
  <c r="R176" i="8"/>
  <c r="S176" i="8"/>
  <c r="T176" i="8"/>
  <c r="U176" i="8"/>
  <c r="O177" i="8"/>
  <c r="P177" i="8"/>
  <c r="Q177" i="8"/>
  <c r="R177" i="8"/>
  <c r="S177" i="8"/>
  <c r="T177" i="8"/>
  <c r="U177" i="8"/>
  <c r="O178" i="8"/>
  <c r="P178" i="8"/>
  <c r="Q178" i="8"/>
  <c r="R178" i="8"/>
  <c r="S178" i="8"/>
  <c r="T178" i="8"/>
  <c r="U178" i="8"/>
  <c r="O179" i="8"/>
  <c r="P179" i="8"/>
  <c r="Q179" i="8"/>
  <c r="R179" i="8"/>
  <c r="S179" i="8"/>
  <c r="T179" i="8"/>
  <c r="U179" i="8"/>
  <c r="O180" i="8"/>
  <c r="P180" i="8"/>
  <c r="Q180" i="8"/>
  <c r="R180" i="8"/>
  <c r="S180" i="8"/>
  <c r="T180" i="8"/>
  <c r="U180" i="8"/>
  <c r="O181" i="8"/>
  <c r="P181" i="8"/>
  <c r="Q181" i="8"/>
  <c r="R181" i="8"/>
  <c r="S181" i="8"/>
  <c r="T181" i="8"/>
  <c r="U181" i="8"/>
  <c r="O182" i="8"/>
  <c r="P182" i="8"/>
  <c r="Q182" i="8"/>
  <c r="R182" i="8"/>
  <c r="S182" i="8"/>
  <c r="T182" i="8"/>
  <c r="U182" i="8"/>
  <c r="O183" i="8"/>
  <c r="P183" i="8"/>
  <c r="Q183" i="8"/>
  <c r="R183" i="8"/>
  <c r="S183" i="8"/>
  <c r="T183" i="8"/>
  <c r="U183" i="8"/>
  <c r="O184" i="8"/>
  <c r="P184" i="8"/>
  <c r="Q184" i="8"/>
  <c r="R184" i="8"/>
  <c r="S184" i="8"/>
  <c r="T184" i="8"/>
  <c r="U184" i="8"/>
  <c r="O185" i="8"/>
  <c r="P185" i="8"/>
  <c r="Q185" i="8"/>
  <c r="R185" i="8"/>
  <c r="S185" i="8"/>
  <c r="T185" i="8"/>
  <c r="U185"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O72" i="8"/>
  <c r="P72" i="8"/>
  <c r="Q72" i="8"/>
  <c r="R72" i="8"/>
  <c r="S72" i="8"/>
  <c r="T72" i="8"/>
  <c r="U72" i="8"/>
  <c r="O73" i="8"/>
  <c r="P73" i="8"/>
  <c r="Q73" i="8"/>
  <c r="R73" i="8"/>
  <c r="S73" i="8"/>
  <c r="T73" i="8"/>
  <c r="U73" i="8"/>
  <c r="O74" i="8"/>
  <c r="P74" i="8"/>
  <c r="Q74" i="8"/>
  <c r="R74" i="8"/>
  <c r="S74" i="8"/>
  <c r="T74" i="8"/>
  <c r="U74" i="8"/>
  <c r="O75" i="8"/>
  <c r="P75" i="8"/>
  <c r="Q75" i="8"/>
  <c r="R75" i="8"/>
  <c r="S75" i="8"/>
  <c r="T75" i="8"/>
  <c r="U75" i="8"/>
  <c r="O76" i="8"/>
  <c r="P76" i="8"/>
  <c r="Q76" i="8"/>
  <c r="R76" i="8"/>
  <c r="S76" i="8"/>
  <c r="T76" i="8"/>
  <c r="U76" i="8"/>
  <c r="O77" i="8"/>
  <c r="P77" i="8"/>
  <c r="Q77" i="8"/>
  <c r="R77" i="8"/>
  <c r="S77" i="8"/>
  <c r="T77" i="8"/>
  <c r="U77" i="8"/>
  <c r="O78" i="8"/>
  <c r="P78" i="8"/>
  <c r="Q78" i="8"/>
  <c r="R78" i="8"/>
  <c r="S78" i="8"/>
  <c r="T78" i="8"/>
  <c r="U78" i="8"/>
  <c r="O79" i="8"/>
  <c r="P79" i="8"/>
  <c r="Q79" i="8"/>
  <c r="R79" i="8"/>
  <c r="S79" i="8"/>
  <c r="T79" i="8"/>
  <c r="U79" i="8"/>
  <c r="O80" i="8"/>
  <c r="P80" i="8"/>
  <c r="Q80" i="8"/>
  <c r="R80" i="8"/>
  <c r="S80" i="8"/>
  <c r="T80" i="8"/>
  <c r="U80" i="8"/>
  <c r="O81" i="8"/>
  <c r="P81" i="8"/>
  <c r="Q81" i="8"/>
  <c r="R81" i="8"/>
  <c r="S81" i="8"/>
  <c r="T81" i="8"/>
  <c r="U81" i="8"/>
  <c r="O82" i="8"/>
  <c r="P82" i="8"/>
  <c r="Q82" i="8"/>
  <c r="R82" i="8"/>
  <c r="S82" i="8"/>
  <c r="T82" i="8"/>
  <c r="U82" i="8"/>
  <c r="O83" i="8"/>
  <c r="P83" i="8"/>
  <c r="Q83" i="8"/>
  <c r="R83" i="8"/>
  <c r="S83" i="8"/>
  <c r="T83" i="8"/>
  <c r="U83" i="8"/>
  <c r="O84" i="8"/>
  <c r="P84" i="8"/>
  <c r="Q84" i="8"/>
  <c r="R84" i="8"/>
  <c r="S84" i="8"/>
  <c r="T84" i="8"/>
  <c r="U84" i="8"/>
  <c r="O85" i="8"/>
  <c r="P85" i="8"/>
  <c r="Q85" i="8"/>
  <c r="R85" i="8"/>
  <c r="S85" i="8"/>
  <c r="T85" i="8"/>
  <c r="U85" i="8"/>
  <c r="O86" i="8"/>
  <c r="P86" i="8"/>
  <c r="Q86" i="8"/>
  <c r="R86" i="8"/>
  <c r="S86" i="8"/>
  <c r="T86" i="8"/>
  <c r="U86" i="8"/>
  <c r="O87" i="8"/>
  <c r="P87" i="8"/>
  <c r="Q87" i="8"/>
  <c r="R87" i="8"/>
  <c r="S87" i="8"/>
  <c r="T87" i="8"/>
  <c r="U87" i="8"/>
  <c r="O88" i="8"/>
  <c r="P88" i="8"/>
  <c r="Q88" i="8"/>
  <c r="R88" i="8"/>
  <c r="S88" i="8"/>
  <c r="T88" i="8"/>
  <c r="U88" i="8"/>
  <c r="O89" i="8"/>
  <c r="P89" i="8"/>
  <c r="Q89" i="8"/>
  <c r="R89" i="8"/>
  <c r="S89" i="8"/>
  <c r="T89" i="8"/>
  <c r="U89" i="8"/>
  <c r="O90" i="8"/>
  <c r="P90" i="8"/>
  <c r="Q90" i="8"/>
  <c r="R90" i="8"/>
  <c r="S90" i="8"/>
  <c r="T90" i="8"/>
  <c r="U90" i="8"/>
  <c r="O91" i="8"/>
  <c r="P91" i="8"/>
  <c r="Q91" i="8"/>
  <c r="R91" i="8"/>
  <c r="S91" i="8"/>
  <c r="T91" i="8"/>
  <c r="U91" i="8"/>
  <c r="O92" i="8"/>
  <c r="P92" i="8"/>
  <c r="Q92" i="8"/>
  <c r="R92" i="8"/>
  <c r="S92" i="8"/>
  <c r="T92" i="8"/>
  <c r="U92" i="8"/>
  <c r="O93" i="8"/>
  <c r="P93" i="8"/>
  <c r="Q93" i="8"/>
  <c r="R93" i="8"/>
  <c r="S93" i="8"/>
  <c r="T93" i="8"/>
  <c r="U93" i="8"/>
  <c r="O94" i="8"/>
  <c r="P94" i="8"/>
  <c r="Q94" i="8"/>
  <c r="R94" i="8"/>
  <c r="S94" i="8"/>
  <c r="T94" i="8"/>
  <c r="U94" i="8"/>
  <c r="O95" i="8"/>
  <c r="P95" i="8"/>
  <c r="Q95" i="8"/>
  <c r="R95" i="8"/>
  <c r="S95" i="8"/>
  <c r="T95" i="8"/>
  <c r="U95" i="8"/>
  <c r="O96" i="8"/>
  <c r="P96" i="8"/>
  <c r="Q96" i="8"/>
  <c r="R96" i="8"/>
  <c r="S96" i="8"/>
  <c r="T96" i="8"/>
  <c r="U96" i="8"/>
  <c r="O97" i="8"/>
  <c r="P97" i="8"/>
  <c r="Q97" i="8"/>
  <c r="R97" i="8"/>
  <c r="S97" i="8"/>
  <c r="T97" i="8"/>
  <c r="U97" i="8"/>
  <c r="O98" i="8"/>
  <c r="P98" i="8"/>
  <c r="Q98" i="8"/>
  <c r="R98" i="8"/>
  <c r="S98" i="8"/>
  <c r="T98" i="8"/>
  <c r="U98" i="8"/>
  <c r="O99" i="8"/>
  <c r="P99" i="8"/>
  <c r="Q99" i="8"/>
  <c r="R99" i="8"/>
  <c r="S99" i="8"/>
  <c r="T99" i="8"/>
  <c r="U99" i="8"/>
  <c r="O100" i="8"/>
  <c r="P100" i="8"/>
  <c r="Q100" i="8"/>
  <c r="R100" i="8"/>
  <c r="S100" i="8"/>
  <c r="T100" i="8"/>
  <c r="U100" i="8"/>
  <c r="O101" i="8"/>
  <c r="P101" i="8"/>
  <c r="Q101" i="8"/>
  <c r="R101" i="8"/>
  <c r="S101" i="8"/>
  <c r="T101" i="8"/>
  <c r="U101" i="8"/>
  <c r="O102" i="8"/>
  <c r="P102" i="8"/>
  <c r="Q102" i="8"/>
  <c r="R102" i="8"/>
  <c r="S102" i="8"/>
  <c r="T102" i="8"/>
  <c r="U102" i="8"/>
  <c r="O103" i="8"/>
  <c r="P103" i="8"/>
  <c r="Q103" i="8"/>
  <c r="R103" i="8"/>
  <c r="S103" i="8"/>
  <c r="T103" i="8"/>
  <c r="U103" i="8"/>
  <c r="O104" i="8"/>
  <c r="P104" i="8"/>
  <c r="Q104" i="8"/>
  <c r="R104" i="8"/>
  <c r="S104" i="8"/>
  <c r="T104" i="8"/>
  <c r="U104" i="8"/>
  <c r="O105" i="8"/>
  <c r="P105" i="8"/>
  <c r="Q105" i="8"/>
  <c r="R105" i="8"/>
  <c r="S105" i="8"/>
  <c r="T105" i="8"/>
  <c r="U105" i="8"/>
  <c r="O106" i="8"/>
  <c r="P106" i="8"/>
  <c r="Q106" i="8"/>
  <c r="R106" i="8"/>
  <c r="S106" i="8"/>
  <c r="T106" i="8"/>
  <c r="U106" i="8"/>
  <c r="O107" i="8"/>
  <c r="P107" i="8"/>
  <c r="Q107" i="8"/>
  <c r="R107" i="8"/>
  <c r="S107" i="8"/>
  <c r="T107" i="8"/>
  <c r="U107" i="8"/>
  <c r="O108" i="8"/>
  <c r="P108" i="8"/>
  <c r="Q108" i="8"/>
  <c r="R108" i="8"/>
  <c r="S108" i="8"/>
  <c r="T108" i="8"/>
  <c r="U108" i="8"/>
  <c r="O109" i="8"/>
  <c r="P109" i="8"/>
  <c r="Q109" i="8"/>
  <c r="R109" i="8"/>
  <c r="S109" i="8"/>
  <c r="T109" i="8"/>
  <c r="U109" i="8"/>
  <c r="O110" i="8"/>
  <c r="P110" i="8"/>
  <c r="Q110" i="8"/>
  <c r="R110" i="8"/>
  <c r="S110" i="8"/>
  <c r="T110" i="8"/>
  <c r="U110" i="8"/>
  <c r="O111" i="8"/>
  <c r="P111" i="8"/>
  <c r="Q111" i="8"/>
  <c r="R111" i="8"/>
  <c r="S111" i="8"/>
  <c r="T111" i="8"/>
  <c r="U111" i="8"/>
  <c r="O112" i="8"/>
  <c r="P112" i="8"/>
  <c r="Q112" i="8"/>
  <c r="R112" i="8"/>
  <c r="S112" i="8"/>
  <c r="T112" i="8"/>
  <c r="U112" i="8"/>
  <c r="O113" i="8"/>
  <c r="P113" i="8"/>
  <c r="Q113" i="8"/>
  <c r="R113" i="8"/>
  <c r="S113" i="8"/>
  <c r="T113" i="8"/>
  <c r="U113" i="8"/>
  <c r="O114" i="8"/>
  <c r="P114" i="8"/>
  <c r="Q114" i="8"/>
  <c r="R114" i="8"/>
  <c r="S114" i="8"/>
  <c r="T114" i="8"/>
  <c r="U114" i="8"/>
  <c r="O115" i="8"/>
  <c r="P115" i="8"/>
  <c r="Q115" i="8"/>
  <c r="R115" i="8"/>
  <c r="S115" i="8"/>
  <c r="T115" i="8"/>
  <c r="U115" i="8"/>
  <c r="O116" i="8"/>
  <c r="P116" i="8"/>
  <c r="Q116" i="8"/>
  <c r="R116" i="8"/>
  <c r="S116" i="8"/>
  <c r="T116" i="8"/>
  <c r="U116" i="8"/>
  <c r="O117" i="8"/>
  <c r="P117" i="8"/>
  <c r="Q117" i="8"/>
  <c r="R117" i="8"/>
  <c r="S117" i="8"/>
  <c r="T117" i="8"/>
  <c r="U117" i="8"/>
  <c r="O118" i="8"/>
  <c r="P118" i="8"/>
  <c r="Q118" i="8"/>
  <c r="R118" i="8"/>
  <c r="S118" i="8"/>
  <c r="T118" i="8"/>
  <c r="U118" i="8"/>
  <c r="O119" i="8"/>
  <c r="P119" i="8"/>
  <c r="Q119" i="8"/>
  <c r="R119" i="8"/>
  <c r="S119" i="8"/>
  <c r="T119" i="8"/>
  <c r="U119" i="8"/>
  <c r="O120" i="8"/>
  <c r="P120" i="8"/>
  <c r="Q120" i="8"/>
  <c r="R120" i="8"/>
  <c r="S120" i="8"/>
  <c r="T120" i="8"/>
  <c r="U120" i="8"/>
  <c r="O121" i="8"/>
  <c r="P121" i="8"/>
  <c r="Q121" i="8"/>
  <c r="R121" i="8"/>
  <c r="S121" i="8"/>
  <c r="T121" i="8"/>
  <c r="U121" i="8"/>
  <c r="O122" i="8"/>
  <c r="P122" i="8"/>
  <c r="Q122" i="8"/>
  <c r="R122" i="8"/>
  <c r="S122" i="8"/>
  <c r="T122" i="8"/>
  <c r="U122" i="8"/>
  <c r="O123" i="8"/>
  <c r="P123" i="8"/>
  <c r="Q123" i="8"/>
  <c r="R123" i="8"/>
  <c r="S123" i="8"/>
  <c r="T123" i="8"/>
  <c r="U123" i="8"/>
  <c r="O124" i="8"/>
  <c r="P124" i="8"/>
  <c r="Q124" i="8"/>
  <c r="R124" i="8"/>
  <c r="S124" i="8"/>
  <c r="T124" i="8"/>
  <c r="U124" i="8"/>
  <c r="O125" i="8"/>
  <c r="P125" i="8"/>
  <c r="Q125" i="8"/>
  <c r="R125" i="8"/>
  <c r="S125" i="8"/>
  <c r="T125" i="8"/>
  <c r="U125" i="8"/>
  <c r="O126" i="8"/>
  <c r="P126" i="8"/>
  <c r="Q126" i="8"/>
  <c r="R126" i="8"/>
  <c r="S126" i="8"/>
  <c r="T126" i="8"/>
  <c r="U126"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72" i="8"/>
  <c r="O12" i="8"/>
  <c r="P12" i="8"/>
  <c r="Q12" i="8"/>
  <c r="R12" i="8"/>
  <c r="S12" i="8"/>
  <c r="T12" i="8"/>
  <c r="U12" i="8"/>
  <c r="O13" i="8"/>
  <c r="P13" i="8"/>
  <c r="Q13" i="8"/>
  <c r="R13" i="8"/>
  <c r="S13" i="8"/>
  <c r="T13" i="8"/>
  <c r="U13" i="8"/>
  <c r="O14" i="8"/>
  <c r="P14" i="8"/>
  <c r="Q14" i="8"/>
  <c r="R14" i="8"/>
  <c r="S14" i="8"/>
  <c r="T14" i="8"/>
  <c r="U14" i="8"/>
  <c r="O15" i="8"/>
  <c r="P15" i="8"/>
  <c r="Q15" i="8"/>
  <c r="R15" i="8"/>
  <c r="S15" i="8"/>
  <c r="T15" i="8"/>
  <c r="U15" i="8"/>
  <c r="O16" i="8"/>
  <c r="P16" i="8"/>
  <c r="Q16" i="8"/>
  <c r="R16" i="8"/>
  <c r="S16" i="8"/>
  <c r="T16" i="8"/>
  <c r="U16" i="8"/>
  <c r="O17" i="8"/>
  <c r="P17" i="8"/>
  <c r="Q17" i="8"/>
  <c r="R17" i="8"/>
  <c r="S17" i="8"/>
  <c r="T17" i="8"/>
  <c r="U17" i="8"/>
  <c r="O18" i="8"/>
  <c r="P18" i="8"/>
  <c r="Q18" i="8"/>
  <c r="R18" i="8"/>
  <c r="S18" i="8"/>
  <c r="T18" i="8"/>
  <c r="U18" i="8"/>
  <c r="O19" i="8"/>
  <c r="P19" i="8"/>
  <c r="Q19" i="8"/>
  <c r="R19" i="8"/>
  <c r="S19" i="8"/>
  <c r="T19" i="8"/>
  <c r="U19" i="8"/>
  <c r="O20" i="8"/>
  <c r="P20" i="8"/>
  <c r="Q20" i="8"/>
  <c r="R20" i="8"/>
  <c r="S20" i="8"/>
  <c r="T20" i="8"/>
  <c r="U20" i="8"/>
  <c r="O21" i="8"/>
  <c r="P21" i="8"/>
  <c r="Q21" i="8"/>
  <c r="R21" i="8"/>
  <c r="S21" i="8"/>
  <c r="T21" i="8"/>
  <c r="U21" i="8"/>
  <c r="O22" i="8"/>
  <c r="P22" i="8"/>
  <c r="Q22" i="8"/>
  <c r="R22" i="8"/>
  <c r="S22" i="8"/>
  <c r="T22" i="8"/>
  <c r="U22" i="8"/>
  <c r="O23" i="8"/>
  <c r="P23" i="8"/>
  <c r="Q23" i="8"/>
  <c r="R23" i="8"/>
  <c r="S23" i="8"/>
  <c r="T23" i="8"/>
  <c r="U23" i="8"/>
  <c r="O24" i="8"/>
  <c r="P24" i="8"/>
  <c r="Q24" i="8"/>
  <c r="R24" i="8"/>
  <c r="S24" i="8"/>
  <c r="T24" i="8"/>
  <c r="U24" i="8"/>
  <c r="O25" i="8"/>
  <c r="P25" i="8"/>
  <c r="Q25" i="8"/>
  <c r="R25" i="8"/>
  <c r="S25" i="8"/>
  <c r="T25" i="8"/>
  <c r="U25" i="8"/>
  <c r="O26" i="8"/>
  <c r="P26" i="8"/>
  <c r="Q26" i="8"/>
  <c r="R26" i="8"/>
  <c r="S26" i="8"/>
  <c r="T26" i="8"/>
  <c r="U26" i="8"/>
  <c r="O27" i="8"/>
  <c r="P27" i="8"/>
  <c r="Q27" i="8"/>
  <c r="R27" i="8"/>
  <c r="S27" i="8"/>
  <c r="T27" i="8"/>
  <c r="U27" i="8"/>
  <c r="O28" i="8"/>
  <c r="P28" i="8"/>
  <c r="Q28" i="8"/>
  <c r="R28" i="8"/>
  <c r="S28" i="8"/>
  <c r="T28" i="8"/>
  <c r="U28" i="8"/>
  <c r="O29" i="8"/>
  <c r="P29" i="8"/>
  <c r="Q29" i="8"/>
  <c r="R29" i="8"/>
  <c r="S29" i="8"/>
  <c r="T29" i="8"/>
  <c r="U29" i="8"/>
  <c r="O30" i="8"/>
  <c r="P30" i="8"/>
  <c r="Q30" i="8"/>
  <c r="R30" i="8"/>
  <c r="S30" i="8"/>
  <c r="T30" i="8"/>
  <c r="U30" i="8"/>
  <c r="O31" i="8"/>
  <c r="P31" i="8"/>
  <c r="Q31" i="8"/>
  <c r="R31" i="8"/>
  <c r="S31" i="8"/>
  <c r="T31" i="8"/>
  <c r="U31" i="8"/>
  <c r="O32" i="8"/>
  <c r="P32" i="8"/>
  <c r="Q32" i="8"/>
  <c r="R32" i="8"/>
  <c r="S32" i="8"/>
  <c r="T32" i="8"/>
  <c r="U32" i="8"/>
  <c r="O33" i="8"/>
  <c r="P33" i="8"/>
  <c r="Q33" i="8"/>
  <c r="R33" i="8"/>
  <c r="S33" i="8"/>
  <c r="T33" i="8"/>
  <c r="U33" i="8"/>
  <c r="O34" i="8"/>
  <c r="P34" i="8"/>
  <c r="Q34" i="8"/>
  <c r="R34" i="8"/>
  <c r="S34" i="8"/>
  <c r="T34" i="8"/>
  <c r="U34" i="8"/>
  <c r="O35" i="8"/>
  <c r="P35" i="8"/>
  <c r="Q35" i="8"/>
  <c r="R35" i="8"/>
  <c r="S35" i="8"/>
  <c r="T35" i="8"/>
  <c r="U35" i="8"/>
  <c r="O36" i="8"/>
  <c r="P36" i="8"/>
  <c r="Q36" i="8"/>
  <c r="R36" i="8"/>
  <c r="S36" i="8"/>
  <c r="T36" i="8"/>
  <c r="U36" i="8"/>
  <c r="O37" i="8"/>
  <c r="P37" i="8"/>
  <c r="Q37" i="8"/>
  <c r="R37" i="8"/>
  <c r="S37" i="8"/>
  <c r="T37" i="8"/>
  <c r="U37" i="8"/>
  <c r="N13" i="8"/>
  <c r="N14" i="8"/>
  <c r="N15" i="8"/>
  <c r="N16" i="8"/>
  <c r="N17" i="8"/>
  <c r="N18" i="8"/>
  <c r="N19" i="8"/>
  <c r="N20" i="8"/>
  <c r="N21" i="8"/>
  <c r="N22" i="8"/>
  <c r="N23" i="8"/>
  <c r="N24" i="8"/>
  <c r="N25" i="8"/>
  <c r="N26" i="8"/>
  <c r="N27" i="8"/>
  <c r="N28" i="8"/>
  <c r="N29" i="8"/>
  <c r="N30" i="8"/>
  <c r="N31" i="8"/>
  <c r="N32" i="8"/>
  <c r="N33" i="8"/>
  <c r="N34" i="8"/>
  <c r="N35" i="8"/>
  <c r="N12" i="8"/>
  <c r="AQ82" i="2" l="1"/>
  <c r="AQ81" i="2"/>
  <c r="AQ80" i="2"/>
  <c r="AQ79" i="2"/>
  <c r="AQ78" i="2"/>
  <c r="AQ77" i="2"/>
  <c r="AQ76" i="2"/>
  <c r="AQ75" i="2"/>
  <c r="AQ74" i="2"/>
  <c r="B74" i="1"/>
  <c r="M74" i="1"/>
  <c r="N74" i="1"/>
  <c r="O74" i="1"/>
  <c r="P74" i="1"/>
  <c r="Q74" i="1"/>
  <c r="R74" i="1"/>
  <c r="S74" i="1"/>
  <c r="T74" i="1"/>
  <c r="U74" i="1"/>
  <c r="V74" i="1"/>
  <c r="W74" i="1"/>
  <c r="X74" i="1"/>
  <c r="Y74" i="1"/>
  <c r="Z74" i="1"/>
  <c r="AK74" i="1"/>
  <c r="AL74" i="1"/>
  <c r="AM74" i="1"/>
  <c r="AN74" i="1"/>
  <c r="AO74" i="1"/>
  <c r="AQ74" i="1"/>
  <c r="AR74" i="1"/>
  <c r="AS74" i="1"/>
  <c r="AU74" i="1"/>
  <c r="B75" i="1"/>
  <c r="M75" i="1"/>
  <c r="N75" i="1"/>
  <c r="O75" i="1"/>
  <c r="P75" i="1"/>
  <c r="Q75" i="1"/>
  <c r="R75" i="1"/>
  <c r="S75" i="1"/>
  <c r="T75" i="1"/>
  <c r="U75" i="1"/>
  <c r="V75" i="1"/>
  <c r="W75" i="1"/>
  <c r="X75" i="1"/>
  <c r="Y75" i="1"/>
  <c r="Z75" i="1"/>
  <c r="AK75" i="1"/>
  <c r="AL75" i="1"/>
  <c r="AM75" i="1"/>
  <c r="AN75" i="1"/>
  <c r="AO75" i="1"/>
  <c r="AQ75" i="1"/>
  <c r="AR75" i="1"/>
  <c r="AS75" i="1"/>
  <c r="AU75" i="1"/>
  <c r="B76" i="1"/>
  <c r="M76" i="1"/>
  <c r="N76" i="1"/>
  <c r="O76" i="1"/>
  <c r="P76" i="1"/>
  <c r="Q76" i="1"/>
  <c r="R76" i="1"/>
  <c r="S76" i="1"/>
  <c r="T76" i="1"/>
  <c r="U76" i="1"/>
  <c r="V76" i="1"/>
  <c r="W76" i="1"/>
  <c r="X76" i="1"/>
  <c r="Y76" i="1"/>
  <c r="Z76" i="1"/>
  <c r="AK76" i="1"/>
  <c r="AL76" i="1"/>
  <c r="AM76" i="1"/>
  <c r="AN76" i="1"/>
  <c r="AO76" i="1"/>
  <c r="AQ76" i="1"/>
  <c r="AR76" i="1"/>
  <c r="AS76" i="1"/>
  <c r="AU76" i="1"/>
  <c r="B77" i="1"/>
  <c r="M77" i="1"/>
  <c r="N77" i="1"/>
  <c r="O77" i="1"/>
  <c r="P77" i="1"/>
  <c r="Q77" i="1"/>
  <c r="R77" i="1"/>
  <c r="S77" i="1"/>
  <c r="T77" i="1"/>
  <c r="U77" i="1"/>
  <c r="V77" i="1"/>
  <c r="W77" i="1"/>
  <c r="X77" i="1"/>
  <c r="Y77" i="1"/>
  <c r="Z77" i="1"/>
  <c r="AP77" i="1" s="1"/>
  <c r="AK77" i="1"/>
  <c r="AL77" i="1"/>
  <c r="AM77" i="1"/>
  <c r="AN77" i="1"/>
  <c r="AO77" i="1"/>
  <c r="AQ77" i="1"/>
  <c r="AR77" i="1"/>
  <c r="AS77" i="1"/>
  <c r="AU77" i="1"/>
  <c r="B78" i="1"/>
  <c r="M78" i="1"/>
  <c r="N78" i="1"/>
  <c r="O78" i="1"/>
  <c r="P78" i="1"/>
  <c r="Q78" i="1"/>
  <c r="R78" i="1"/>
  <c r="S78" i="1"/>
  <c r="T78" i="1"/>
  <c r="U78" i="1"/>
  <c r="V78" i="1"/>
  <c r="W78" i="1"/>
  <c r="X78" i="1"/>
  <c r="Y78" i="1"/>
  <c r="Z78" i="1"/>
  <c r="AK78" i="1"/>
  <c r="AL78" i="1"/>
  <c r="AM78" i="1"/>
  <c r="AN78" i="1"/>
  <c r="AO78" i="1"/>
  <c r="AQ78" i="1"/>
  <c r="AR78" i="1"/>
  <c r="AS78" i="1"/>
  <c r="AU78" i="1"/>
  <c r="B79" i="1"/>
  <c r="M79" i="1"/>
  <c r="N79" i="1"/>
  <c r="O79" i="1"/>
  <c r="P79" i="1"/>
  <c r="Q79" i="1"/>
  <c r="R79" i="1"/>
  <c r="S79" i="1"/>
  <c r="T79" i="1"/>
  <c r="U79" i="1"/>
  <c r="V79" i="1"/>
  <c r="W79" i="1"/>
  <c r="X79" i="1"/>
  <c r="Y79" i="1"/>
  <c r="Z79" i="1"/>
  <c r="AK79" i="1"/>
  <c r="AL79" i="1"/>
  <c r="AM79" i="1"/>
  <c r="AN79" i="1"/>
  <c r="AO79" i="1"/>
  <c r="AQ79" i="1"/>
  <c r="AR79" i="1"/>
  <c r="AS79" i="1"/>
  <c r="AU79" i="1"/>
  <c r="B80" i="1"/>
  <c r="M80" i="1"/>
  <c r="N80" i="1"/>
  <c r="O80" i="1"/>
  <c r="P80" i="1"/>
  <c r="Q80" i="1"/>
  <c r="R80" i="1"/>
  <c r="S80" i="1"/>
  <c r="T80" i="1"/>
  <c r="U80" i="1"/>
  <c r="V80" i="1"/>
  <c r="W80" i="1"/>
  <c r="X80" i="1"/>
  <c r="Y80" i="1"/>
  <c r="Z80" i="1"/>
  <c r="AK80" i="1"/>
  <c r="AL80" i="1"/>
  <c r="AM80" i="1"/>
  <c r="AN80" i="1"/>
  <c r="AO80" i="1"/>
  <c r="AQ80" i="1"/>
  <c r="AR80" i="1"/>
  <c r="AS80" i="1"/>
  <c r="AU80" i="1"/>
  <c r="B81" i="1"/>
  <c r="M81" i="1"/>
  <c r="N81" i="1"/>
  <c r="O81" i="1"/>
  <c r="P81" i="1"/>
  <c r="Q81" i="1"/>
  <c r="R81" i="1"/>
  <c r="S81" i="1"/>
  <c r="T81" i="1"/>
  <c r="U81" i="1"/>
  <c r="V81" i="1"/>
  <c r="W81" i="1"/>
  <c r="X81" i="1"/>
  <c r="Y81" i="1"/>
  <c r="Z81" i="1"/>
  <c r="AK81" i="1"/>
  <c r="AL81" i="1"/>
  <c r="AM81" i="1"/>
  <c r="AN81" i="1"/>
  <c r="AO81" i="1"/>
  <c r="AQ81" i="1"/>
  <c r="AR81" i="1"/>
  <c r="AS81" i="1"/>
  <c r="AT81" i="1"/>
  <c r="AU81" i="1"/>
  <c r="AV81" i="1"/>
  <c r="B82" i="1"/>
  <c r="M82" i="1"/>
  <c r="N82" i="1"/>
  <c r="O82" i="1"/>
  <c r="P82" i="1"/>
  <c r="Q82" i="1"/>
  <c r="R82" i="1"/>
  <c r="S82" i="1"/>
  <c r="T82" i="1"/>
  <c r="U82" i="1"/>
  <c r="V82" i="1"/>
  <c r="W82" i="1"/>
  <c r="X82" i="1"/>
  <c r="Y82" i="1"/>
  <c r="Z82" i="1"/>
  <c r="AK82" i="1"/>
  <c r="AL82" i="1"/>
  <c r="AM82" i="1"/>
  <c r="AN82" i="1"/>
  <c r="AO82" i="1"/>
  <c r="AQ82" i="1"/>
  <c r="AR82" i="1"/>
  <c r="AS82" i="1"/>
  <c r="AT82" i="1"/>
  <c r="AU82" i="1"/>
  <c r="AV82" i="1"/>
  <c r="AP81" i="1" l="1"/>
  <c r="AP79" i="1"/>
  <c r="AP80" i="1"/>
  <c r="AP78" i="1"/>
  <c r="AP75" i="1"/>
  <c r="AP82" i="1"/>
  <c r="AP76" i="1"/>
  <c r="AP74" i="1"/>
  <c r="M308" i="5" l="1"/>
  <c r="M309" i="5"/>
  <c r="M310" i="5"/>
  <c r="M311" i="5"/>
  <c r="M312" i="5"/>
  <c r="M313" i="5"/>
  <c r="M314" i="5"/>
  <c r="M315" i="5"/>
  <c r="M316" i="5"/>
  <c r="M317" i="5"/>
  <c r="M318" i="5"/>
  <c r="M319" i="5"/>
  <c r="M320" i="5"/>
  <c r="M321" i="5"/>
  <c r="M322" i="5"/>
  <c r="M323" i="5"/>
  <c r="M324" i="5"/>
  <c r="M325" i="5"/>
  <c r="M326" i="5"/>
  <c r="M327" i="5"/>
  <c r="M328" i="5"/>
  <c r="M329" i="5"/>
  <c r="M330" i="5"/>
  <c r="M331" i="5"/>
  <c r="M332" i="5"/>
  <c r="M333" i="5"/>
  <c r="M334" i="5"/>
  <c r="M335" i="5"/>
  <c r="M336" i="5"/>
  <c r="M337" i="5"/>
  <c r="M338" i="5"/>
  <c r="M339" i="5"/>
  <c r="M340" i="5"/>
  <c r="M341" i="5"/>
  <c r="M342" i="5"/>
  <c r="M343" i="5"/>
  <c r="M344" i="5"/>
  <c r="M345" i="5"/>
  <c r="M346" i="5"/>
  <c r="M347" i="5"/>
  <c r="M348" i="5"/>
  <c r="M349" i="5"/>
  <c r="M350" i="5"/>
  <c r="M351" i="5"/>
  <c r="M352" i="5"/>
  <c r="M353" i="5"/>
  <c r="M354" i="5"/>
  <c r="M355" i="5"/>
  <c r="M356" i="5"/>
  <c r="M357" i="5"/>
  <c r="M358" i="5"/>
  <c r="M359" i="5"/>
  <c r="M360" i="5"/>
  <c r="M307" i="5"/>
  <c r="M249" i="5"/>
  <c r="M250" i="5"/>
  <c r="M251" i="5"/>
  <c r="M252" i="5"/>
  <c r="M253" i="5"/>
  <c r="M254" i="5"/>
  <c r="M255" i="5"/>
  <c r="M256" i="5"/>
  <c r="M257" i="5"/>
  <c r="M258" i="5"/>
  <c r="M259" i="5"/>
  <c r="M260" i="5"/>
  <c r="M261" i="5"/>
  <c r="M262" i="5"/>
  <c r="M263" i="5"/>
  <c r="M264" i="5"/>
  <c r="M265" i="5"/>
  <c r="M266" i="5"/>
  <c r="M267" i="5"/>
  <c r="M268" i="5"/>
  <c r="M269" i="5"/>
  <c r="M270" i="5"/>
  <c r="M271" i="5"/>
  <c r="M272" i="5"/>
  <c r="M273" i="5"/>
  <c r="M274" i="5"/>
  <c r="M275" i="5"/>
  <c r="M276" i="5"/>
  <c r="M277" i="5"/>
  <c r="M278" i="5"/>
  <c r="M279" i="5"/>
  <c r="M280" i="5"/>
  <c r="M281" i="5"/>
  <c r="M282" i="5"/>
  <c r="M283" i="5"/>
  <c r="M284" i="5"/>
  <c r="M285" i="5"/>
  <c r="M286" i="5"/>
  <c r="M287" i="5"/>
  <c r="M288" i="5"/>
  <c r="M289" i="5"/>
  <c r="M290" i="5"/>
  <c r="M291" i="5"/>
  <c r="M292" i="5"/>
  <c r="M293" i="5"/>
  <c r="M294" i="5"/>
  <c r="M295" i="5"/>
  <c r="M296" i="5"/>
  <c r="M297" i="5"/>
  <c r="M298" i="5"/>
  <c r="M299" i="5"/>
  <c r="M300" i="5"/>
  <c r="M301" i="5"/>
  <c r="M248" i="5"/>
  <c r="AV128" i="10"/>
  <c r="V75" i="5"/>
  <c r="M73" i="5"/>
  <c r="M74" i="5"/>
  <c r="M75" i="5"/>
  <c r="M76" i="5"/>
  <c r="M77" i="5"/>
  <c r="M78" i="5"/>
  <c r="M79" i="5"/>
  <c r="M80" i="5"/>
  <c r="M81" i="5"/>
  <c r="M82" i="5"/>
  <c r="M83" i="5"/>
  <c r="M84" i="5"/>
  <c r="M85" i="5"/>
  <c r="M86" i="5"/>
  <c r="M87" i="5"/>
  <c r="M88" i="5"/>
  <c r="M89" i="5"/>
  <c r="M90" i="5"/>
  <c r="M91" i="5"/>
  <c r="M92" i="5"/>
  <c r="M93" i="5"/>
  <c r="M94" i="5"/>
  <c r="M95" i="5"/>
  <c r="M96" i="5"/>
  <c r="M97" i="5"/>
  <c r="M98" i="5"/>
  <c r="M99" i="5"/>
  <c r="M100" i="5"/>
  <c r="M101" i="5"/>
  <c r="M102" i="5"/>
  <c r="M103" i="5"/>
  <c r="M104" i="5"/>
  <c r="M105" i="5"/>
  <c r="M106" i="5"/>
  <c r="M107" i="5"/>
  <c r="M108" i="5"/>
  <c r="M109" i="5"/>
  <c r="M110" i="5"/>
  <c r="M111" i="5"/>
  <c r="M112" i="5"/>
  <c r="M113" i="5"/>
  <c r="M114" i="5"/>
  <c r="M115" i="5"/>
  <c r="M116" i="5"/>
  <c r="M117" i="5"/>
  <c r="M118" i="5"/>
  <c r="M119" i="5"/>
  <c r="M120" i="5"/>
  <c r="M121" i="5"/>
  <c r="M122" i="5"/>
  <c r="M123" i="5"/>
  <c r="M124" i="5"/>
  <c r="M72" i="5"/>
  <c r="AV80" i="1"/>
  <c r="AT80" i="1"/>
  <c r="AV79" i="1"/>
  <c r="AT79" i="1"/>
  <c r="AV78" i="1"/>
  <c r="AT78" i="1"/>
  <c r="AV77" i="1"/>
  <c r="AT77" i="1"/>
  <c r="AV76" i="1"/>
  <c r="AT76" i="1"/>
  <c r="AV75" i="1"/>
  <c r="AT75" i="1"/>
  <c r="AV74" i="1"/>
  <c r="AT74" i="1"/>
  <c r="AP83" i="3"/>
  <c r="M192" i="5" l="1"/>
  <c r="M193" i="5"/>
  <c r="M194" i="5"/>
  <c r="M195" i="5"/>
  <c r="M196" i="5"/>
  <c r="M197" i="5"/>
  <c r="M198" i="5"/>
  <c r="M199" i="5"/>
  <c r="M200" i="5"/>
  <c r="M201" i="5"/>
  <c r="M202" i="5"/>
  <c r="M203" i="5"/>
  <c r="M204" i="5"/>
  <c r="M205" i="5"/>
  <c r="M206" i="5"/>
  <c r="M207" i="5"/>
  <c r="M208" i="5"/>
  <c r="M209" i="5"/>
  <c r="M210" i="5"/>
  <c r="M211" i="5"/>
  <c r="M212" i="5"/>
  <c r="M213" i="5"/>
  <c r="M214" i="5"/>
  <c r="M215" i="5"/>
  <c r="M216" i="5"/>
  <c r="M217" i="5"/>
  <c r="M218" i="5"/>
  <c r="M219" i="5"/>
  <c r="M220" i="5"/>
  <c r="M221" i="5"/>
  <c r="M222" i="5"/>
  <c r="M223" i="5"/>
  <c r="M224" i="5"/>
  <c r="M225" i="5"/>
  <c r="M226" i="5"/>
  <c r="M227" i="5"/>
  <c r="M228" i="5"/>
  <c r="M229" i="5"/>
  <c r="M230" i="5"/>
  <c r="M231" i="5"/>
  <c r="M232" i="5"/>
  <c r="M233" i="5"/>
  <c r="M234" i="5"/>
  <c r="M235" i="5"/>
  <c r="M236" i="5"/>
  <c r="M237" i="5"/>
  <c r="M238" i="5"/>
  <c r="M239" i="5"/>
  <c r="M240" i="5"/>
  <c r="M241" i="5"/>
  <c r="M191" i="5"/>
  <c r="M134" i="5"/>
  <c r="M135" i="5"/>
  <c r="M136" i="5"/>
  <c r="M137" i="5"/>
  <c r="M138" i="5"/>
  <c r="M139" i="5"/>
  <c r="M140" i="5"/>
  <c r="M141" i="5"/>
  <c r="M142" i="5"/>
  <c r="M143" i="5"/>
  <c r="M144" i="5"/>
  <c r="M145" i="5"/>
  <c r="M146" i="5"/>
  <c r="M147" i="5"/>
  <c r="M148" i="5"/>
  <c r="M149" i="5"/>
  <c r="M150" i="5"/>
  <c r="M151" i="5"/>
  <c r="M152" i="5"/>
  <c r="M153" i="5"/>
  <c r="M154" i="5"/>
  <c r="M155" i="5"/>
  <c r="M156" i="5"/>
  <c r="M157" i="5"/>
  <c r="M158" i="5"/>
  <c r="M159" i="5"/>
  <c r="M160" i="5"/>
  <c r="M161" i="5"/>
  <c r="M162" i="5"/>
  <c r="M163" i="5"/>
  <c r="M164" i="5"/>
  <c r="M165" i="5"/>
  <c r="M166" i="5"/>
  <c r="M167" i="5"/>
  <c r="M168" i="5"/>
  <c r="M169" i="5"/>
  <c r="M170" i="5"/>
  <c r="M171" i="5"/>
  <c r="M172" i="5"/>
  <c r="M173" i="5"/>
  <c r="M174" i="5"/>
  <c r="M175" i="5"/>
  <c r="M176" i="5"/>
  <c r="M177" i="5"/>
  <c r="M178" i="5"/>
  <c r="M179" i="5"/>
  <c r="M180" i="5"/>
  <c r="M181" i="5"/>
  <c r="M182" i="5"/>
  <c r="M183" i="5"/>
  <c r="M133" i="5"/>
  <c r="M36" i="8"/>
  <c r="M37" i="8"/>
  <c r="S35" i="5"/>
  <c r="P25" i="5"/>
  <c r="T24" i="5"/>
  <c r="S16" i="5"/>
  <c r="T31" i="5"/>
  <c r="T30" i="5"/>
  <c r="M36" i="5"/>
  <c r="M37" i="5"/>
  <c r="M39" i="5"/>
  <c r="M40" i="5"/>
  <c r="M41" i="5"/>
  <c r="M42" i="5"/>
  <c r="M43" i="5"/>
  <c r="M44" i="5"/>
  <c r="M45" i="5"/>
  <c r="M46" i="5"/>
  <c r="M47" i="5"/>
  <c r="M48" i="5"/>
  <c r="M49" i="5"/>
  <c r="M50" i="5"/>
  <c r="M51" i="5"/>
  <c r="M52" i="5"/>
  <c r="M53" i="5"/>
  <c r="M54" i="5"/>
  <c r="M55" i="5"/>
  <c r="M56" i="5"/>
  <c r="M57" i="5"/>
  <c r="M58" i="5"/>
  <c r="M59" i="5"/>
  <c r="M60" i="5"/>
  <c r="M61" i="5"/>
  <c r="M62" i="5"/>
  <c r="M63" i="5"/>
  <c r="M12" i="5"/>
  <c r="M83" i="1"/>
  <c r="N83" i="1"/>
  <c r="O83" i="1"/>
  <c r="P83" i="1"/>
  <c r="M84" i="1"/>
  <c r="N84" i="1"/>
  <c r="O84" i="1"/>
  <c r="P84" i="1"/>
  <c r="M85" i="1"/>
  <c r="N85" i="1"/>
  <c r="O85" i="1"/>
  <c r="P85" i="1"/>
  <c r="M86" i="1"/>
  <c r="N86" i="1"/>
  <c r="O86" i="1"/>
  <c r="P86" i="1"/>
  <c r="M87" i="1"/>
  <c r="N87" i="1"/>
  <c r="O87" i="1"/>
  <c r="P87" i="1"/>
  <c r="M88" i="1"/>
  <c r="N88" i="1"/>
  <c r="O88" i="1"/>
  <c r="P88" i="1"/>
  <c r="M89" i="1"/>
  <c r="N89" i="1"/>
  <c r="O89" i="1"/>
  <c r="P89" i="1"/>
  <c r="M90" i="1"/>
  <c r="N90" i="1"/>
  <c r="O90" i="1"/>
  <c r="P90" i="1"/>
  <c r="M91" i="1"/>
  <c r="N91" i="1"/>
  <c r="O91" i="1"/>
  <c r="P91" i="1"/>
  <c r="M92" i="1"/>
  <c r="N92" i="1"/>
  <c r="O92" i="1"/>
  <c r="P92" i="1"/>
  <c r="M93" i="1"/>
  <c r="N93" i="1"/>
  <c r="O93" i="1"/>
  <c r="P93" i="1"/>
  <c r="M94" i="1"/>
  <c r="N94" i="1"/>
  <c r="O94" i="1"/>
  <c r="P94" i="1"/>
  <c r="M95" i="1"/>
  <c r="N95" i="1"/>
  <c r="O95" i="1"/>
  <c r="P95" i="1"/>
  <c r="M96" i="1"/>
  <c r="N96" i="1"/>
  <c r="O96" i="1"/>
  <c r="P96" i="1"/>
  <c r="M97" i="1"/>
  <c r="N97" i="1"/>
  <c r="O97" i="1"/>
  <c r="P97" i="1"/>
  <c r="M98" i="1"/>
  <c r="N98" i="1"/>
  <c r="O98" i="1"/>
  <c r="P98" i="1"/>
  <c r="M99" i="1"/>
  <c r="N99" i="1"/>
  <c r="O99" i="1"/>
  <c r="P99" i="1"/>
  <c r="M100" i="1"/>
  <c r="N100" i="1"/>
  <c r="O100" i="1"/>
  <c r="P100" i="1"/>
  <c r="M101" i="1"/>
  <c r="N101" i="1"/>
  <c r="O101" i="1"/>
  <c r="P101" i="1"/>
  <c r="M102" i="1"/>
  <c r="N102" i="1"/>
  <c r="O102" i="1"/>
  <c r="P102" i="1"/>
  <c r="M103" i="1"/>
  <c r="N103" i="1"/>
  <c r="O103" i="1"/>
  <c r="P103" i="1"/>
  <c r="M104" i="1"/>
  <c r="N104" i="1"/>
  <c r="O104" i="1"/>
  <c r="P104" i="1"/>
  <c r="M105" i="1"/>
  <c r="N105" i="1"/>
  <c r="O105" i="1"/>
  <c r="P105" i="1"/>
  <c r="M106" i="1"/>
  <c r="N106" i="1"/>
  <c r="O106" i="1"/>
  <c r="P106" i="1"/>
  <c r="M107" i="1"/>
  <c r="N107" i="1"/>
  <c r="O107" i="1"/>
  <c r="P107" i="1"/>
  <c r="M108" i="1"/>
  <c r="N108" i="1"/>
  <c r="O108" i="1"/>
  <c r="P108" i="1"/>
  <c r="M109" i="1"/>
  <c r="N109" i="1"/>
  <c r="O109" i="1"/>
  <c r="P109" i="1"/>
  <c r="M110" i="1"/>
  <c r="N110" i="1"/>
  <c r="O110" i="1"/>
  <c r="P110" i="1"/>
  <c r="M111" i="1"/>
  <c r="N111" i="1"/>
  <c r="O111" i="1"/>
  <c r="P111" i="1"/>
  <c r="M112" i="1"/>
  <c r="N112" i="1"/>
  <c r="O112" i="1"/>
  <c r="P112" i="1"/>
  <c r="M113" i="1"/>
  <c r="N113" i="1"/>
  <c r="O113" i="1"/>
  <c r="P113" i="1"/>
  <c r="M114" i="1"/>
  <c r="N114" i="1"/>
  <c r="O114" i="1"/>
  <c r="P114" i="1"/>
  <c r="M115" i="1"/>
  <c r="N115" i="1"/>
  <c r="O115" i="1"/>
  <c r="P115" i="1"/>
  <c r="M116" i="1"/>
  <c r="N116" i="1"/>
  <c r="O116" i="1"/>
  <c r="P116" i="1"/>
  <c r="M117" i="1"/>
  <c r="N117" i="1"/>
  <c r="O117" i="1"/>
  <c r="P117" i="1"/>
  <c r="M118" i="1"/>
  <c r="N118" i="1"/>
  <c r="O118" i="1"/>
  <c r="P118" i="1"/>
  <c r="M119" i="1"/>
  <c r="N119" i="1"/>
  <c r="O119" i="1"/>
  <c r="P119" i="1"/>
  <c r="M120" i="1"/>
  <c r="N120" i="1"/>
  <c r="O120" i="1"/>
  <c r="P120" i="1"/>
  <c r="M121" i="1"/>
  <c r="N121" i="1"/>
  <c r="O121" i="1"/>
  <c r="P121" i="1"/>
  <c r="M122" i="1"/>
  <c r="N122" i="1"/>
  <c r="O122" i="1"/>
  <c r="P122" i="1"/>
  <c r="M123" i="1"/>
  <c r="N123" i="1"/>
  <c r="O123" i="1"/>
  <c r="P123" i="1"/>
  <c r="M124" i="1"/>
  <c r="N124" i="1"/>
  <c r="O124" i="1"/>
  <c r="P124" i="1"/>
  <c r="M125" i="1"/>
  <c r="N125" i="1"/>
  <c r="O125" i="1"/>
  <c r="P125" i="1"/>
  <c r="M126" i="1"/>
  <c r="N126" i="1"/>
  <c r="O126" i="1"/>
  <c r="P126" i="1"/>
  <c r="M127" i="1"/>
  <c r="N127" i="1"/>
  <c r="O127" i="1"/>
  <c r="P127" i="1"/>
  <c r="M32" i="1"/>
  <c r="N32" i="1"/>
  <c r="M31" i="8" s="1"/>
  <c r="O32" i="1"/>
  <c r="P32" i="1"/>
  <c r="M33" i="1"/>
  <c r="N33" i="1"/>
  <c r="M32" i="8" s="1"/>
  <c r="O33" i="1"/>
  <c r="P33" i="1"/>
  <c r="M34" i="1"/>
  <c r="N34" i="1"/>
  <c r="M33" i="5" s="1"/>
  <c r="O34" i="1"/>
  <c r="P34" i="1"/>
  <c r="M35" i="1"/>
  <c r="N35" i="1"/>
  <c r="M34" i="8" s="1"/>
  <c r="O35" i="1"/>
  <c r="P35" i="1"/>
  <c r="M36" i="1"/>
  <c r="N36" i="1"/>
  <c r="M35" i="8" s="1"/>
  <c r="O36" i="1"/>
  <c r="P36" i="1"/>
  <c r="M37" i="1"/>
  <c r="N37" i="1"/>
  <c r="O37" i="1"/>
  <c r="P37" i="1"/>
  <c r="M38" i="1"/>
  <c r="N38" i="1"/>
  <c r="O38" i="1"/>
  <c r="P38" i="1"/>
  <c r="M39" i="1"/>
  <c r="N39" i="1"/>
  <c r="O39" i="1"/>
  <c r="P39" i="1"/>
  <c r="M40" i="1"/>
  <c r="N40" i="1"/>
  <c r="O40" i="1"/>
  <c r="P40" i="1"/>
  <c r="M41" i="1"/>
  <c r="N41" i="1"/>
  <c r="O41" i="1"/>
  <c r="P41" i="1"/>
  <c r="M42" i="1"/>
  <c r="N42" i="1"/>
  <c r="O42" i="1"/>
  <c r="P42" i="1"/>
  <c r="M43" i="1"/>
  <c r="N43" i="1"/>
  <c r="O43" i="1"/>
  <c r="P43" i="1"/>
  <c r="M44" i="1"/>
  <c r="N44" i="1"/>
  <c r="O44" i="1"/>
  <c r="P44" i="1"/>
  <c r="M45" i="1"/>
  <c r="N45" i="1"/>
  <c r="O45" i="1"/>
  <c r="P45" i="1"/>
  <c r="M46" i="1"/>
  <c r="N46" i="1"/>
  <c r="O46" i="1"/>
  <c r="P46" i="1"/>
  <c r="M47" i="1"/>
  <c r="N47" i="1"/>
  <c r="O47" i="1"/>
  <c r="P47" i="1"/>
  <c r="M48" i="1"/>
  <c r="N48" i="1"/>
  <c r="O48" i="1"/>
  <c r="P48" i="1"/>
  <c r="M49" i="1"/>
  <c r="N49" i="1"/>
  <c r="O49" i="1"/>
  <c r="P49" i="1"/>
  <c r="M50" i="1"/>
  <c r="N50" i="1"/>
  <c r="O50" i="1"/>
  <c r="P50" i="1"/>
  <c r="M51" i="1"/>
  <c r="N51" i="1"/>
  <c r="O51" i="1"/>
  <c r="P51" i="1"/>
  <c r="M52" i="1"/>
  <c r="N52" i="1"/>
  <c r="O52" i="1"/>
  <c r="P52" i="1"/>
  <c r="M53" i="1"/>
  <c r="N53" i="1"/>
  <c r="O53" i="1"/>
  <c r="P53" i="1"/>
  <c r="M54" i="1"/>
  <c r="N54" i="1"/>
  <c r="O54" i="1"/>
  <c r="P54" i="1"/>
  <c r="M55" i="1"/>
  <c r="N55" i="1"/>
  <c r="O55" i="1"/>
  <c r="P55" i="1"/>
  <c r="M56" i="1"/>
  <c r="N56" i="1"/>
  <c r="O56" i="1"/>
  <c r="P56" i="1"/>
  <c r="M57" i="1"/>
  <c r="N57" i="1"/>
  <c r="O57" i="1"/>
  <c r="P57" i="1"/>
  <c r="M58" i="1"/>
  <c r="N58" i="1"/>
  <c r="O58" i="1"/>
  <c r="P58" i="1"/>
  <c r="M59" i="1"/>
  <c r="N59" i="1"/>
  <c r="O59" i="1"/>
  <c r="P59" i="1"/>
  <c r="M60" i="1"/>
  <c r="N60" i="1"/>
  <c r="O60" i="1"/>
  <c r="P60" i="1"/>
  <c r="M61" i="1"/>
  <c r="N61" i="1"/>
  <c r="O61" i="1"/>
  <c r="P61" i="1"/>
  <c r="M62" i="1"/>
  <c r="N62" i="1"/>
  <c r="O62" i="1"/>
  <c r="P62" i="1"/>
  <c r="M63" i="1"/>
  <c r="N63" i="1"/>
  <c r="O63" i="1"/>
  <c r="P63" i="1"/>
  <c r="M64" i="1"/>
  <c r="N64" i="1"/>
  <c r="O64" i="1"/>
  <c r="P64" i="1"/>
  <c r="M14" i="1"/>
  <c r="N14" i="1"/>
  <c r="M13" i="5" s="1"/>
  <c r="O14" i="1"/>
  <c r="P14" i="1"/>
  <c r="M15" i="1"/>
  <c r="N15" i="1"/>
  <c r="M14" i="8" s="1"/>
  <c r="O15" i="1"/>
  <c r="P15" i="1"/>
  <c r="M16" i="1"/>
  <c r="N16" i="1"/>
  <c r="M15" i="8" s="1"/>
  <c r="O16" i="1"/>
  <c r="P16" i="1"/>
  <c r="M17" i="1"/>
  <c r="N17" i="1"/>
  <c r="M16" i="8" s="1"/>
  <c r="O17" i="1"/>
  <c r="P17" i="1"/>
  <c r="M18" i="1"/>
  <c r="N18" i="1"/>
  <c r="M17" i="5" s="1"/>
  <c r="O18" i="1"/>
  <c r="P18" i="1"/>
  <c r="M19" i="1"/>
  <c r="N19" i="1"/>
  <c r="M18" i="8" s="1"/>
  <c r="O19" i="1"/>
  <c r="P19" i="1"/>
  <c r="M20" i="1"/>
  <c r="N20" i="1"/>
  <c r="M19" i="8" s="1"/>
  <c r="O20" i="1"/>
  <c r="P20" i="1"/>
  <c r="M21" i="1"/>
  <c r="N21" i="1"/>
  <c r="M20" i="8" s="1"/>
  <c r="O21" i="1"/>
  <c r="P21" i="1"/>
  <c r="M22" i="1"/>
  <c r="N22" i="1"/>
  <c r="M21" i="5" s="1"/>
  <c r="O22" i="1"/>
  <c r="P22" i="1"/>
  <c r="M23" i="1"/>
  <c r="N23" i="1"/>
  <c r="M22" i="8" s="1"/>
  <c r="O23" i="1"/>
  <c r="P23" i="1"/>
  <c r="M24" i="1"/>
  <c r="N24" i="1"/>
  <c r="M23" i="8" s="1"/>
  <c r="O24" i="1"/>
  <c r="P24" i="1"/>
  <c r="M25" i="1"/>
  <c r="N25" i="1"/>
  <c r="M24" i="8" s="1"/>
  <c r="O25" i="1"/>
  <c r="P25" i="1"/>
  <c r="M26" i="1"/>
  <c r="N26" i="1"/>
  <c r="M25" i="5" s="1"/>
  <c r="O26" i="1"/>
  <c r="P26" i="1"/>
  <c r="M27" i="1"/>
  <c r="N27" i="1"/>
  <c r="M26" i="8" s="1"/>
  <c r="O27" i="1"/>
  <c r="P27" i="1"/>
  <c r="M28" i="1"/>
  <c r="N28" i="1"/>
  <c r="M27" i="8" s="1"/>
  <c r="O28" i="1"/>
  <c r="P28" i="1"/>
  <c r="M29" i="1"/>
  <c r="N29" i="1"/>
  <c r="M28" i="5" s="1"/>
  <c r="O29" i="1"/>
  <c r="P29" i="1"/>
  <c r="M30" i="1"/>
  <c r="N30" i="1"/>
  <c r="M29" i="5" s="1"/>
  <c r="O30" i="1"/>
  <c r="P30" i="1"/>
  <c r="M31" i="1"/>
  <c r="N31" i="1"/>
  <c r="M30" i="8" s="1"/>
  <c r="O31" i="1"/>
  <c r="P31" i="1"/>
  <c r="W13" i="1"/>
  <c r="V13" i="1"/>
  <c r="U13" i="1"/>
  <c r="T13" i="1"/>
  <c r="S13" i="1"/>
  <c r="R13" i="1"/>
  <c r="Q13" i="1"/>
  <c r="P13" i="1"/>
  <c r="O13" i="1"/>
  <c r="N13" i="1"/>
  <c r="M12" i="8" s="1"/>
  <c r="M13" i="1"/>
  <c r="M38" i="5" l="1"/>
  <c r="M20" i="5"/>
  <c r="M29" i="8"/>
  <c r="M13" i="8"/>
  <c r="M35" i="5"/>
  <c r="M19" i="5"/>
  <c r="M28" i="8"/>
  <c r="M21" i="8"/>
  <c r="M27" i="5"/>
  <c r="M32" i="5"/>
  <c r="M24" i="5"/>
  <c r="M16" i="5"/>
  <c r="M33" i="8"/>
  <c r="M25" i="8"/>
  <c r="M17" i="8"/>
  <c r="M31" i="5"/>
  <c r="M23" i="5"/>
  <c r="M15" i="5"/>
  <c r="M34" i="5"/>
  <c r="M30" i="5"/>
  <c r="M26" i="5"/>
  <c r="M22" i="5"/>
  <c r="M18" i="5"/>
  <c r="M14" i="5"/>
  <c r="V243" i="8" l="1"/>
  <c r="AX65" i="11" s="1"/>
  <c r="AX65" i="9" s="1"/>
  <c r="AR75" i="9" l="1"/>
  <c r="AR76" i="9"/>
  <c r="AR77" i="9"/>
  <c r="AR78" i="9"/>
  <c r="AR79" i="9"/>
  <c r="AR80" i="9"/>
  <c r="AS75" i="9"/>
  <c r="AS76" i="9"/>
  <c r="AS77" i="9"/>
  <c r="AS78" i="9"/>
  <c r="AS79" i="9"/>
  <c r="AS80" i="9"/>
  <c r="AR74" i="9"/>
  <c r="AS74" i="9"/>
  <c r="AS129" i="9" l="1"/>
  <c r="AR129" i="9"/>
  <c r="AY65" i="11"/>
  <c r="AY66" i="11"/>
  <c r="V355" i="8" l="1"/>
  <c r="V347" i="8"/>
  <c r="V339" i="8"/>
  <c r="V331" i="8"/>
  <c r="V323" i="8"/>
  <c r="V315" i="8"/>
  <c r="V359" i="8"/>
  <c r="V351" i="8"/>
  <c r="V343" i="8"/>
  <c r="V335" i="8"/>
  <c r="V327" i="8"/>
  <c r="V319" i="8"/>
  <c r="V311" i="8"/>
  <c r="AV78" i="11" s="1"/>
  <c r="V358" i="8"/>
  <c r="V354" i="8"/>
  <c r="V350" i="8"/>
  <c r="V346" i="8"/>
  <c r="V342" i="8"/>
  <c r="V338" i="8"/>
  <c r="V334" i="8"/>
  <c r="V330" i="8"/>
  <c r="V326" i="8"/>
  <c r="V322" i="8"/>
  <c r="V318" i="8"/>
  <c r="V314" i="8"/>
  <c r="V310" i="8"/>
  <c r="AV77" i="11" s="1"/>
  <c r="V360" i="8"/>
  <c r="V357" i="8"/>
  <c r="V356" i="8"/>
  <c r="V353" i="8"/>
  <c r="V352" i="8"/>
  <c r="V349" i="8"/>
  <c r="V348" i="8"/>
  <c r="V345" i="8"/>
  <c r="V344" i="8"/>
  <c r="V341" i="8"/>
  <c r="V340" i="8"/>
  <c r="V337" i="8"/>
  <c r="V336" i="8"/>
  <c r="V333" i="8"/>
  <c r="V332" i="8"/>
  <c r="V329" i="8"/>
  <c r="V328" i="8"/>
  <c r="V325" i="8"/>
  <c r="V324" i="8"/>
  <c r="V321" i="8"/>
  <c r="V320" i="8"/>
  <c r="V317" i="8"/>
  <c r="V316" i="8"/>
  <c r="V313" i="8"/>
  <c r="AV80" i="11" s="1"/>
  <c r="V312" i="8"/>
  <c r="AV79" i="11" s="1"/>
  <c r="V309" i="8"/>
  <c r="AV76" i="11" s="1"/>
  <c r="V308" i="8"/>
  <c r="AV75" i="11" s="1"/>
  <c r="V361" i="8"/>
  <c r="AV128" i="11" s="1"/>
  <c r="W196" i="5"/>
  <c r="W197" i="5"/>
  <c r="W198" i="5"/>
  <c r="W199" i="5"/>
  <c r="W200" i="5"/>
  <c r="W203" i="5"/>
  <c r="W204" i="5"/>
  <c r="W205" i="5"/>
  <c r="W206" i="5"/>
  <c r="W207" i="5"/>
  <c r="W208" i="5"/>
  <c r="W209" i="5"/>
  <c r="W210" i="5"/>
  <c r="W211" i="5"/>
  <c r="W212" i="5"/>
  <c r="W213" i="5"/>
  <c r="W214" i="5"/>
  <c r="W215" i="5"/>
  <c r="W216" i="5"/>
  <c r="W217" i="5"/>
  <c r="W218" i="5"/>
  <c r="W219" i="5"/>
  <c r="W220" i="5"/>
  <c r="W221" i="5"/>
  <c r="W222" i="5"/>
  <c r="W223" i="5"/>
  <c r="W224" i="5"/>
  <c r="W225" i="5"/>
  <c r="W226" i="5"/>
  <c r="W227" i="5"/>
  <c r="W228" i="5"/>
  <c r="W229" i="5"/>
  <c r="W230" i="5"/>
  <c r="W231" i="5"/>
  <c r="W232" i="5"/>
  <c r="W233" i="5"/>
  <c r="W234" i="5"/>
  <c r="W235" i="5"/>
  <c r="W236" i="5"/>
  <c r="W237" i="5"/>
  <c r="W238" i="5"/>
  <c r="W239" i="5"/>
  <c r="W240" i="5"/>
  <c r="W241" i="5"/>
  <c r="W242" i="5"/>
  <c r="W138" i="5"/>
  <c r="W139" i="5"/>
  <c r="W140" i="5"/>
  <c r="W141" i="5"/>
  <c r="W142" i="5"/>
  <c r="W143" i="5"/>
  <c r="W144" i="5"/>
  <c r="W145" i="5"/>
  <c r="W146" i="5"/>
  <c r="W147" i="5"/>
  <c r="W148" i="5"/>
  <c r="W151" i="5"/>
  <c r="W153" i="5"/>
  <c r="W154" i="5"/>
  <c r="W155" i="5"/>
  <c r="W156" i="5"/>
  <c r="W157" i="5"/>
  <c r="W158" i="5"/>
  <c r="W159" i="5"/>
  <c r="W160" i="5"/>
  <c r="W161" i="5"/>
  <c r="W162" i="5"/>
  <c r="W163" i="5"/>
  <c r="W164" i="5"/>
  <c r="W165" i="5"/>
  <c r="W166" i="5"/>
  <c r="W167" i="5"/>
  <c r="W168" i="5"/>
  <c r="W169" i="5"/>
  <c r="W170" i="5"/>
  <c r="W171" i="5"/>
  <c r="W172" i="5"/>
  <c r="W173" i="5"/>
  <c r="W174" i="5"/>
  <c r="W175" i="5"/>
  <c r="W176" i="5"/>
  <c r="W177" i="5"/>
  <c r="W178" i="5"/>
  <c r="W179" i="5"/>
  <c r="W180" i="5"/>
  <c r="W181" i="5"/>
  <c r="W182" i="5"/>
  <c r="W183" i="5"/>
  <c r="W184" i="5"/>
  <c r="V308" i="5"/>
  <c r="V309" i="5"/>
  <c r="V310" i="5"/>
  <c r="V311" i="5"/>
  <c r="V312" i="5"/>
  <c r="V313" i="5"/>
  <c r="V314" i="5"/>
  <c r="V315" i="5"/>
  <c r="V316" i="5"/>
  <c r="V317" i="5"/>
  <c r="V318" i="5"/>
  <c r="V319" i="5"/>
  <c r="V320" i="5"/>
  <c r="V321" i="5"/>
  <c r="V322" i="5"/>
  <c r="V323" i="5"/>
  <c r="V324" i="5"/>
  <c r="V325" i="5"/>
  <c r="V326" i="5"/>
  <c r="V327" i="5"/>
  <c r="V328" i="5"/>
  <c r="V329" i="5"/>
  <c r="V330" i="5"/>
  <c r="V331" i="5"/>
  <c r="V332" i="5"/>
  <c r="V333" i="5"/>
  <c r="V334" i="5"/>
  <c r="V335" i="5"/>
  <c r="V336" i="5"/>
  <c r="V337" i="5"/>
  <c r="V338" i="5"/>
  <c r="V339" i="5"/>
  <c r="V340" i="5"/>
  <c r="V341" i="5"/>
  <c r="V342" i="5"/>
  <c r="V343" i="5"/>
  <c r="V344" i="5"/>
  <c r="V345" i="5"/>
  <c r="V346" i="5"/>
  <c r="V347" i="5"/>
  <c r="V348" i="5"/>
  <c r="V349" i="5"/>
  <c r="V350" i="5"/>
  <c r="V351" i="5"/>
  <c r="V352" i="5"/>
  <c r="V353" i="5"/>
  <c r="V354" i="5"/>
  <c r="V355" i="5"/>
  <c r="V356" i="5"/>
  <c r="V357" i="5"/>
  <c r="V358" i="5"/>
  <c r="V359" i="5"/>
  <c r="V360" i="5"/>
  <c r="V361" i="5"/>
  <c r="V307" i="5"/>
  <c r="V249" i="5"/>
  <c r="V250" i="5"/>
  <c r="V251" i="5"/>
  <c r="V252" i="5"/>
  <c r="V253" i="5"/>
  <c r="V254" i="5"/>
  <c r="V255" i="5"/>
  <c r="V256" i="5"/>
  <c r="V257" i="5"/>
  <c r="V258" i="5"/>
  <c r="V259" i="5"/>
  <c r="V260" i="5"/>
  <c r="V261" i="5"/>
  <c r="V262" i="5"/>
  <c r="V263" i="5"/>
  <c r="V264" i="5"/>
  <c r="V265" i="5"/>
  <c r="V266" i="5"/>
  <c r="V267" i="5"/>
  <c r="V268" i="5"/>
  <c r="V269" i="5"/>
  <c r="V270" i="5"/>
  <c r="V271" i="5"/>
  <c r="V272" i="5"/>
  <c r="V273" i="5"/>
  <c r="V274" i="5"/>
  <c r="V275" i="5"/>
  <c r="V276" i="5"/>
  <c r="V277" i="5"/>
  <c r="V278" i="5"/>
  <c r="V279" i="5"/>
  <c r="V280" i="5"/>
  <c r="V281" i="5"/>
  <c r="V282" i="5"/>
  <c r="V283" i="5"/>
  <c r="V284" i="5"/>
  <c r="V285" i="5"/>
  <c r="V286" i="5"/>
  <c r="V287" i="5"/>
  <c r="V288" i="5"/>
  <c r="V289" i="5"/>
  <c r="V290" i="5"/>
  <c r="V291" i="5"/>
  <c r="V292" i="5"/>
  <c r="V293" i="5"/>
  <c r="V294" i="5"/>
  <c r="V295" i="5"/>
  <c r="V296" i="5"/>
  <c r="V297" i="5"/>
  <c r="V298" i="5"/>
  <c r="V299" i="5"/>
  <c r="V300" i="5"/>
  <c r="V301" i="5"/>
  <c r="V302" i="5"/>
  <c r="V248" i="5"/>
  <c r="V192" i="5"/>
  <c r="V193" i="5"/>
  <c r="V194" i="5"/>
  <c r="V195" i="5"/>
  <c r="V196" i="5"/>
  <c r="V197" i="5"/>
  <c r="V198" i="5"/>
  <c r="V199" i="5"/>
  <c r="V200" i="5"/>
  <c r="V201" i="5"/>
  <c r="W201" i="5" s="1"/>
  <c r="V202" i="5"/>
  <c r="W202" i="5" s="1"/>
  <c r="V203" i="5"/>
  <c r="V204" i="5"/>
  <c r="V205" i="5"/>
  <c r="V206" i="5"/>
  <c r="V207" i="5"/>
  <c r="V208" i="5"/>
  <c r="V209" i="5"/>
  <c r="V210" i="5"/>
  <c r="V211" i="5"/>
  <c r="V212" i="5"/>
  <c r="V213" i="5"/>
  <c r="V214" i="5"/>
  <c r="V215" i="5"/>
  <c r="V216" i="5"/>
  <c r="V217" i="5"/>
  <c r="V218" i="5"/>
  <c r="V219" i="5"/>
  <c r="V220" i="5"/>
  <c r="V221" i="5"/>
  <c r="V222" i="5"/>
  <c r="V223" i="5"/>
  <c r="V224" i="5"/>
  <c r="V225" i="5"/>
  <c r="V226" i="5"/>
  <c r="V227" i="5"/>
  <c r="V228" i="5"/>
  <c r="V229" i="5"/>
  <c r="V230" i="5"/>
  <c r="V231" i="5"/>
  <c r="V232" i="5"/>
  <c r="V233" i="5"/>
  <c r="V234" i="5"/>
  <c r="V235" i="5"/>
  <c r="V236" i="5"/>
  <c r="V237" i="5"/>
  <c r="V238" i="5"/>
  <c r="V239" i="5"/>
  <c r="V240" i="5"/>
  <c r="V241" i="5"/>
  <c r="V242" i="5"/>
  <c r="V243" i="5"/>
  <c r="V191" i="5"/>
  <c r="V134" i="5"/>
  <c r="V135" i="5"/>
  <c r="V136" i="5"/>
  <c r="V137" i="5"/>
  <c r="V138" i="5"/>
  <c r="V139" i="5"/>
  <c r="V140" i="5"/>
  <c r="V141" i="5"/>
  <c r="V142" i="5"/>
  <c r="V143" i="5"/>
  <c r="V144" i="5"/>
  <c r="V145" i="5"/>
  <c r="V146" i="5"/>
  <c r="V147" i="5"/>
  <c r="V148" i="5"/>
  <c r="V149" i="5"/>
  <c r="W149" i="5" s="1"/>
  <c r="V150" i="5"/>
  <c r="V151" i="5"/>
  <c r="V152" i="5"/>
  <c r="W152" i="5" s="1"/>
  <c r="V153" i="5"/>
  <c r="V154" i="5"/>
  <c r="V155" i="5"/>
  <c r="V156" i="5"/>
  <c r="V157" i="5"/>
  <c r="V158" i="5"/>
  <c r="V159" i="5"/>
  <c r="V160" i="5"/>
  <c r="V161" i="5"/>
  <c r="V162" i="5"/>
  <c r="V163" i="5"/>
  <c r="V164" i="5"/>
  <c r="V165" i="5"/>
  <c r="V166" i="5"/>
  <c r="V167" i="5"/>
  <c r="V168" i="5"/>
  <c r="V169" i="5"/>
  <c r="V170" i="5"/>
  <c r="V171" i="5"/>
  <c r="V172" i="5"/>
  <c r="V173" i="5"/>
  <c r="V174" i="5"/>
  <c r="V175" i="5"/>
  <c r="V176" i="5"/>
  <c r="V177" i="5"/>
  <c r="V178" i="5"/>
  <c r="V179" i="5"/>
  <c r="V180" i="5"/>
  <c r="V181" i="5"/>
  <c r="V182" i="5"/>
  <c r="V183" i="5"/>
  <c r="V184" i="5"/>
  <c r="V185" i="5"/>
  <c r="V133" i="5"/>
  <c r="V73" i="5"/>
  <c r="V74" i="5"/>
  <c r="V76" i="5"/>
  <c r="V77" i="5"/>
  <c r="V78" i="5"/>
  <c r="V79" i="5"/>
  <c r="V80" i="5"/>
  <c r="V81" i="5"/>
  <c r="V82" i="5"/>
  <c r="V83" i="5"/>
  <c r="V84" i="5"/>
  <c r="V85" i="5"/>
  <c r="V86" i="5"/>
  <c r="V87" i="5"/>
  <c r="V88" i="5"/>
  <c r="V89" i="5"/>
  <c r="V90" i="5"/>
  <c r="V91" i="5"/>
  <c r="V92" i="5"/>
  <c r="V93" i="5"/>
  <c r="V94" i="5"/>
  <c r="V95" i="5"/>
  <c r="V96" i="5"/>
  <c r="V97" i="5"/>
  <c r="V98" i="5"/>
  <c r="V99" i="5"/>
  <c r="V100" i="5"/>
  <c r="V101" i="5"/>
  <c r="V102" i="5"/>
  <c r="V103" i="5"/>
  <c r="V104" i="5"/>
  <c r="V105" i="5"/>
  <c r="V106" i="5"/>
  <c r="V107" i="5"/>
  <c r="V108" i="5"/>
  <c r="V109" i="5"/>
  <c r="V110" i="5"/>
  <c r="V111" i="5"/>
  <c r="V112" i="5"/>
  <c r="V113" i="5"/>
  <c r="V114" i="5"/>
  <c r="V115" i="5"/>
  <c r="V116" i="5"/>
  <c r="V117" i="5"/>
  <c r="V118" i="5"/>
  <c r="V119" i="5"/>
  <c r="V120" i="5"/>
  <c r="V121" i="5"/>
  <c r="V122" i="5"/>
  <c r="V123" i="5"/>
  <c r="V124" i="5"/>
  <c r="V125" i="5"/>
  <c r="V126" i="5"/>
  <c r="V127" i="5" s="1"/>
  <c r="V17" i="5"/>
  <c r="V18" i="5"/>
  <c r="V19" i="5"/>
  <c r="V20" i="5"/>
  <c r="V21" i="5"/>
  <c r="V22" i="5"/>
  <c r="V23" i="5"/>
  <c r="V24" i="5"/>
  <c r="V25" i="5"/>
  <c r="V26" i="5"/>
  <c r="V27" i="5"/>
  <c r="V28" i="5"/>
  <c r="V29" i="5"/>
  <c r="V30" i="5"/>
  <c r="V31" i="5"/>
  <c r="V32" i="5"/>
  <c r="V33" i="5"/>
  <c r="V34" i="5"/>
  <c r="V35" i="5"/>
  <c r="V36" i="5"/>
  <c r="V37" i="5"/>
  <c r="V38" i="5"/>
  <c r="V39" i="5"/>
  <c r="V40" i="5"/>
  <c r="V41" i="5"/>
  <c r="V42" i="5"/>
  <c r="V43" i="5"/>
  <c r="V44" i="5"/>
  <c r="V45" i="5"/>
  <c r="V46" i="5"/>
  <c r="V47" i="5"/>
  <c r="V48" i="5"/>
  <c r="V49" i="5"/>
  <c r="V50" i="5"/>
  <c r="V51" i="5"/>
  <c r="V52" i="5"/>
  <c r="V53" i="5"/>
  <c r="V54" i="5"/>
  <c r="V55" i="5"/>
  <c r="V56" i="5"/>
  <c r="V57" i="5"/>
  <c r="V58" i="5"/>
  <c r="V59" i="5"/>
  <c r="V60" i="5"/>
  <c r="V61" i="5"/>
  <c r="V62" i="5"/>
  <c r="V63" i="5"/>
  <c r="V64" i="5"/>
  <c r="V67" i="5" s="1"/>
  <c r="B361" i="8"/>
  <c r="V269" i="8"/>
  <c r="V270" i="8"/>
  <c r="V271" i="8"/>
  <c r="V272" i="8"/>
  <c r="V273" i="8"/>
  <c r="V274" i="8"/>
  <c r="V275" i="8"/>
  <c r="V276" i="8"/>
  <c r="V277" i="8"/>
  <c r="V278" i="8"/>
  <c r="V279" i="8"/>
  <c r="V280" i="8"/>
  <c r="V281" i="8"/>
  <c r="V283" i="8"/>
  <c r="V284" i="8"/>
  <c r="V285" i="8"/>
  <c r="V286" i="8"/>
  <c r="V287" i="8"/>
  <c r="V288" i="8"/>
  <c r="V289" i="8"/>
  <c r="V290" i="8"/>
  <c r="V291" i="8"/>
  <c r="V292" i="8"/>
  <c r="V293" i="8"/>
  <c r="V294" i="8"/>
  <c r="V295" i="8"/>
  <c r="V296" i="8"/>
  <c r="V297" i="8"/>
  <c r="V298" i="8"/>
  <c r="V299" i="8"/>
  <c r="V300" i="8"/>
  <c r="V301" i="8"/>
  <c r="V302" i="8"/>
  <c r="AU128" i="11" s="1"/>
  <c r="B361" i="5"/>
  <c r="V255" i="8"/>
  <c r="V253" i="8"/>
  <c r="AU79" i="11" s="1"/>
  <c r="V251" i="8"/>
  <c r="AU77" i="11" s="1"/>
  <c r="V249" i="8"/>
  <c r="AU75" i="11" s="1"/>
  <c r="B302" i="5"/>
  <c r="B302" i="8" s="1"/>
  <c r="B243" i="5"/>
  <c r="B243" i="8" s="1"/>
  <c r="B126" i="5"/>
  <c r="B64" i="5"/>
  <c r="B185" i="8" s="1"/>
  <c r="B185" i="5"/>
  <c r="V212" i="8"/>
  <c r="AX34" i="11" s="1"/>
  <c r="V213" i="8"/>
  <c r="AX35" i="11" s="1"/>
  <c r="V224" i="8"/>
  <c r="BA46" i="9" s="1"/>
  <c r="V227" i="8"/>
  <c r="BA49" i="9" s="1"/>
  <c r="V166" i="8"/>
  <c r="AZ46" i="9" s="1"/>
  <c r="V173" i="8"/>
  <c r="AZ53" i="9" s="1"/>
  <c r="V196" i="8"/>
  <c r="AX18" i="11" s="1"/>
  <c r="V197" i="8"/>
  <c r="AX19" i="11" s="1"/>
  <c r="V198" i="8"/>
  <c r="AX20" i="11" s="1"/>
  <c r="V199" i="8"/>
  <c r="AX21" i="11" s="1"/>
  <c r="V200" i="8"/>
  <c r="AX22" i="11" s="1"/>
  <c r="V201" i="8"/>
  <c r="AX23" i="11" s="1"/>
  <c r="V202" i="8"/>
  <c r="AX24" i="11" s="1"/>
  <c r="V203" i="8"/>
  <c r="AX25" i="11" s="1"/>
  <c r="V204" i="8"/>
  <c r="AX26" i="11" s="1"/>
  <c r="V205" i="8"/>
  <c r="AX27" i="11" s="1"/>
  <c r="V206" i="8"/>
  <c r="AX28" i="11" s="1"/>
  <c r="V207" i="8"/>
  <c r="AX29" i="11" s="1"/>
  <c r="V208" i="8"/>
  <c r="AX30" i="11" s="1"/>
  <c r="V209" i="8"/>
  <c r="AX31" i="11" s="1"/>
  <c r="V138" i="8"/>
  <c r="AW18" i="11" s="1"/>
  <c r="V139" i="8"/>
  <c r="AW19" i="11" s="1"/>
  <c r="V140" i="8"/>
  <c r="AW20" i="11" s="1"/>
  <c r="V141" i="8"/>
  <c r="AW21" i="11" s="1"/>
  <c r="V142" i="8"/>
  <c r="AW22" i="11" s="1"/>
  <c r="V143" i="8"/>
  <c r="AW23" i="11" s="1"/>
  <c r="V144" i="8"/>
  <c r="AW24" i="11" s="1"/>
  <c r="V145" i="8"/>
  <c r="AW25" i="11" s="1"/>
  <c r="V146" i="8"/>
  <c r="AW26" i="11" s="1"/>
  <c r="V147" i="8"/>
  <c r="AW27" i="11" s="1"/>
  <c r="V148" i="8"/>
  <c r="AW28" i="11" s="1"/>
  <c r="V149" i="8"/>
  <c r="AW29" i="11" s="1"/>
  <c r="V150" i="8"/>
  <c r="AW30" i="11" s="1"/>
  <c r="V151" i="8"/>
  <c r="AW31" i="11" s="1"/>
  <c r="V82" i="8"/>
  <c r="V98" i="8"/>
  <c r="V114" i="8"/>
  <c r="V122" i="8"/>
  <c r="V90" i="8"/>
  <c r="V106" i="8"/>
  <c r="V19" i="8"/>
  <c r="V21" i="8"/>
  <c r="V23" i="8"/>
  <c r="V27" i="8"/>
  <c r="V29" i="8"/>
  <c r="V31" i="8"/>
  <c r="V35" i="8"/>
  <c r="V36" i="8"/>
  <c r="V37" i="8"/>
  <c r="AV128" i="1"/>
  <c r="AU128" i="1"/>
  <c r="AX65" i="1"/>
  <c r="W185" i="5" s="1"/>
  <c r="AW65" i="1"/>
  <c r="W243" i="5" s="1"/>
  <c r="AS65" i="1"/>
  <c r="AQ128" i="1"/>
  <c r="AP128" i="1"/>
  <c r="AR65" i="1"/>
  <c r="AQ58" i="1"/>
  <c r="AQ59" i="1"/>
  <c r="AQ60" i="1"/>
  <c r="AQ61" i="1"/>
  <c r="AQ62" i="1"/>
  <c r="AQ63" i="1"/>
  <c r="AQ64"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AU128" i="9" l="1"/>
  <c r="AV128" i="9"/>
  <c r="V65" i="5"/>
  <c r="AR39" i="1"/>
  <c r="AY64" i="9"/>
  <c r="W150" i="5"/>
  <c r="V25" i="8"/>
  <c r="V34" i="8"/>
  <c r="V33" i="8"/>
  <c r="V32" i="8"/>
  <c r="V30" i="8"/>
  <c r="V28" i="8"/>
  <c r="V26" i="8"/>
  <c r="V24" i="8"/>
  <c r="V22" i="8"/>
  <c r="V20" i="8"/>
  <c r="V18" i="8"/>
  <c r="V17" i="8"/>
  <c r="W302" i="5"/>
  <c r="W361" i="5"/>
  <c r="W64" i="5"/>
  <c r="W126" i="5"/>
  <c r="V64" i="8"/>
  <c r="V282" i="8"/>
  <c r="V181" i="8"/>
  <c r="AZ61" i="9" s="1"/>
  <c r="V248" i="8"/>
  <c r="AU74" i="11" s="1"/>
  <c r="V250" i="8"/>
  <c r="AU76" i="11" s="1"/>
  <c r="V252" i="8"/>
  <c r="AU78" i="11" s="1"/>
  <c r="V254" i="8"/>
  <c r="AU80" i="11" s="1"/>
  <c r="V256" i="8"/>
  <c r="V258" i="8"/>
  <c r="V260" i="8"/>
  <c r="V262" i="8"/>
  <c r="V264" i="8"/>
  <c r="V266" i="8"/>
  <c r="V268" i="8"/>
  <c r="V235" i="8"/>
  <c r="BA57" i="9" s="1"/>
  <c r="V257" i="8"/>
  <c r="V259" i="8"/>
  <c r="V261" i="8"/>
  <c r="V263" i="8"/>
  <c r="V265" i="8"/>
  <c r="V267" i="8"/>
  <c r="V240" i="8"/>
  <c r="BA62" i="9" s="1"/>
  <c r="V220" i="8"/>
  <c r="BA42" i="9" s="1"/>
  <c r="V158" i="8"/>
  <c r="V185" i="8"/>
  <c r="AW65" i="11" s="1"/>
  <c r="AW65" i="9" s="1"/>
  <c r="V177" i="8"/>
  <c r="AZ57" i="9" s="1"/>
  <c r="V231" i="8"/>
  <c r="BA53" i="9" s="1"/>
  <c r="V221" i="8"/>
  <c r="BA43" i="9" s="1"/>
  <c r="V118" i="8"/>
  <c r="V110" i="8"/>
  <c r="V102" i="8"/>
  <c r="V94" i="8"/>
  <c r="V86" i="8"/>
  <c r="V78" i="8"/>
  <c r="V126" i="8"/>
  <c r="AP128" i="11" s="1"/>
  <c r="V237" i="8"/>
  <c r="BA59" i="9" s="1"/>
  <c r="V216" i="8"/>
  <c r="V214" i="8"/>
  <c r="AX36" i="11" s="1"/>
  <c r="V236" i="8"/>
  <c r="BA58" i="9" s="1"/>
  <c r="V229" i="8"/>
  <c r="BA51" i="9" s="1"/>
  <c r="V222" i="8"/>
  <c r="BA44" i="9" s="1"/>
  <c r="V124" i="8"/>
  <c r="V120" i="8"/>
  <c r="V116" i="8"/>
  <c r="V112" i="8"/>
  <c r="V108" i="8"/>
  <c r="V104" i="8"/>
  <c r="V100" i="8"/>
  <c r="V96" i="8"/>
  <c r="V92" i="8"/>
  <c r="V88" i="8"/>
  <c r="V84" i="8"/>
  <c r="V80" i="8"/>
  <c r="V184" i="8"/>
  <c r="AW64" i="9" s="1"/>
  <c r="AZ64" i="9" s="1"/>
  <c r="V167" i="8"/>
  <c r="AZ47" i="9" s="1"/>
  <c r="V238" i="8"/>
  <c r="BA60" i="9" s="1"/>
  <c r="V233" i="8"/>
  <c r="BA55" i="9" s="1"/>
  <c r="V232" i="8"/>
  <c r="BA54" i="9" s="1"/>
  <c r="V225" i="8"/>
  <c r="BA47" i="9" s="1"/>
  <c r="V218" i="8"/>
  <c r="BA40" i="9" s="1"/>
  <c r="V210" i="8"/>
  <c r="AX32" i="11" s="1"/>
  <c r="V123" i="8"/>
  <c r="V119" i="8"/>
  <c r="V115" i="8"/>
  <c r="V111" i="8"/>
  <c r="V107" i="8"/>
  <c r="V103" i="8"/>
  <c r="V99" i="8"/>
  <c r="V95" i="8"/>
  <c r="V91" i="8"/>
  <c r="V87" i="8"/>
  <c r="V83" i="8"/>
  <c r="V79" i="8"/>
  <c r="V179" i="8"/>
  <c r="AZ59" i="9" s="1"/>
  <c r="V169" i="8"/>
  <c r="AZ49" i="9" s="1"/>
  <c r="V162" i="8"/>
  <c r="AZ42" i="9" s="1"/>
  <c r="V160" i="8"/>
  <c r="AZ40" i="9" s="1"/>
  <c r="V125" i="8"/>
  <c r="V121" i="8"/>
  <c r="V117" i="8"/>
  <c r="V113" i="8"/>
  <c r="V109" i="8"/>
  <c r="V105" i="8"/>
  <c r="V101" i="8"/>
  <c r="V97" i="8"/>
  <c r="V93" i="8"/>
  <c r="V89" i="8"/>
  <c r="V85" i="8"/>
  <c r="V81" i="8"/>
  <c r="V183" i="8"/>
  <c r="AZ63" i="9" s="1"/>
  <c r="V175" i="8"/>
  <c r="AZ55" i="9" s="1"/>
  <c r="V154" i="8"/>
  <c r="AW34" i="11" s="1"/>
  <c r="V152" i="8"/>
  <c r="AW32" i="11" s="1"/>
  <c r="V241" i="8"/>
  <c r="BA63" i="9" s="1"/>
  <c r="V228" i="8"/>
  <c r="BA50" i="9" s="1"/>
  <c r="V217" i="8"/>
  <c r="V171" i="8"/>
  <c r="AZ51" i="9" s="1"/>
  <c r="V164" i="8"/>
  <c r="AZ44" i="9" s="1"/>
  <c r="V156" i="8"/>
  <c r="AW36" i="11" s="1"/>
  <c r="V155" i="8"/>
  <c r="AW35" i="11" s="1"/>
  <c r="V242" i="8"/>
  <c r="AX64" i="9" s="1"/>
  <c r="BA64" i="9" s="1"/>
  <c r="V239" i="8"/>
  <c r="BA61" i="9" s="1"/>
  <c r="V234" i="8"/>
  <c r="BA56" i="9" s="1"/>
  <c r="V230" i="8"/>
  <c r="BA52" i="9" s="1"/>
  <c r="V226" i="8"/>
  <c r="BA48" i="9" s="1"/>
  <c r="V223" i="8"/>
  <c r="BA45" i="9" s="1"/>
  <c r="V219" i="8"/>
  <c r="BA41" i="9" s="1"/>
  <c r="V215" i="8"/>
  <c r="V211" i="8"/>
  <c r="AX33" i="11" s="1"/>
  <c r="V182" i="8"/>
  <c r="AZ62" i="9" s="1"/>
  <c r="V178" i="8"/>
  <c r="AZ58" i="9" s="1"/>
  <c r="V174" i="8"/>
  <c r="AZ54" i="9" s="1"/>
  <c r="V170" i="8"/>
  <c r="AZ50" i="9" s="1"/>
  <c r="V165" i="8"/>
  <c r="AZ45" i="9" s="1"/>
  <c r="V161" i="8"/>
  <c r="AZ41" i="9" s="1"/>
  <c r="V157" i="8"/>
  <c r="V153" i="8"/>
  <c r="AW33" i="11" s="1"/>
  <c r="V180" i="8"/>
  <c r="AZ60" i="9" s="1"/>
  <c r="V176" i="8"/>
  <c r="AZ56" i="9" s="1"/>
  <c r="V172" i="8"/>
  <c r="AZ52" i="9" s="1"/>
  <c r="V168" i="8"/>
  <c r="AZ48" i="9" s="1"/>
  <c r="V163" i="8"/>
  <c r="AZ43" i="9" s="1"/>
  <c r="V159" i="8"/>
  <c r="AZ39" i="9" s="1"/>
  <c r="V77" i="8"/>
  <c r="V72" i="5"/>
  <c r="AU129" i="11" l="1"/>
  <c r="AR65" i="11"/>
  <c r="AR65" i="9" s="1"/>
  <c r="V67" i="8"/>
  <c r="BA39" i="9"/>
  <c r="AY81" i="9"/>
  <c r="AX81" i="9"/>
  <c r="AX82" i="9"/>
  <c r="AY82" i="9"/>
  <c r="AP128" i="9"/>
  <c r="AW128" i="1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T79" i="10"/>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1" i="1"/>
  <c r="AK112" i="1"/>
  <c r="AK113" i="1"/>
  <c r="AK114" i="1"/>
  <c r="AK115" i="1"/>
  <c r="AK116" i="1"/>
  <c r="AK117" i="1"/>
  <c r="AK118" i="1"/>
  <c r="AK119" i="1"/>
  <c r="AK120" i="1"/>
  <c r="AK121" i="1"/>
  <c r="AK122" i="1"/>
  <c r="AK123" i="1"/>
  <c r="AK124" i="1"/>
  <c r="AK125" i="1"/>
  <c r="AK126" i="1"/>
  <c r="AK127"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10" i="1"/>
  <c r="AL111" i="1"/>
  <c r="AL112" i="1"/>
  <c r="AL113" i="1"/>
  <c r="AL114" i="1"/>
  <c r="AL115" i="1"/>
  <c r="AL116" i="1"/>
  <c r="AL117" i="1"/>
  <c r="AL118" i="1"/>
  <c r="AL119" i="1"/>
  <c r="AL120" i="1"/>
  <c r="AL121" i="1"/>
  <c r="AL122" i="1"/>
  <c r="AL123" i="1"/>
  <c r="AL124" i="1"/>
  <c r="AL125" i="1"/>
  <c r="AL126" i="1"/>
  <c r="AL127"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1" i="1"/>
  <c r="AM112" i="1"/>
  <c r="AM113" i="1"/>
  <c r="AM114" i="1"/>
  <c r="AM115" i="1"/>
  <c r="AM116" i="1"/>
  <c r="AM117" i="1"/>
  <c r="AM118" i="1"/>
  <c r="AM119" i="1"/>
  <c r="AM120" i="1"/>
  <c r="AM121" i="1"/>
  <c r="AM122" i="1"/>
  <c r="AM123" i="1"/>
  <c r="AM124" i="1"/>
  <c r="AM125" i="1"/>
  <c r="AM126" i="1"/>
  <c r="AM127"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1" i="1"/>
  <c r="AN112" i="1"/>
  <c r="AN113" i="1"/>
  <c r="AN114" i="1"/>
  <c r="AN115" i="1"/>
  <c r="AN116" i="1"/>
  <c r="AN117" i="1"/>
  <c r="AN118" i="1"/>
  <c r="AN119" i="1"/>
  <c r="AN120" i="1"/>
  <c r="AN121" i="1"/>
  <c r="AN122" i="1"/>
  <c r="AN123" i="1"/>
  <c r="AN124" i="1"/>
  <c r="AN125" i="1"/>
  <c r="AN126" i="1"/>
  <c r="AN127"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1" i="1"/>
  <c r="AO112" i="1"/>
  <c r="AO113" i="1"/>
  <c r="AO114" i="1"/>
  <c r="AO115" i="1"/>
  <c r="AO116" i="1"/>
  <c r="AO117" i="1"/>
  <c r="AO118" i="1"/>
  <c r="AO119" i="1"/>
  <c r="AO120" i="1"/>
  <c r="AO121" i="1"/>
  <c r="AO122" i="1"/>
  <c r="AO123" i="1"/>
  <c r="AO124" i="1"/>
  <c r="AO125" i="1"/>
  <c r="AO126" i="1"/>
  <c r="AO127"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1" i="1"/>
  <c r="AQ112" i="1"/>
  <c r="AQ113" i="1"/>
  <c r="AQ114" i="1"/>
  <c r="AQ115" i="1"/>
  <c r="AQ116" i="1"/>
  <c r="AQ117" i="1"/>
  <c r="AQ118" i="1"/>
  <c r="AQ119" i="1"/>
  <c r="AQ120" i="1"/>
  <c r="AQ121" i="1"/>
  <c r="AQ122" i="1"/>
  <c r="AQ123" i="1"/>
  <c r="AQ124" i="1"/>
  <c r="AQ125" i="1"/>
  <c r="AQ126" i="1"/>
  <c r="AQ127"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1" i="1"/>
  <c r="AR112" i="1"/>
  <c r="AR113" i="1"/>
  <c r="AR114" i="1"/>
  <c r="AR115" i="1"/>
  <c r="AR116" i="1"/>
  <c r="AR117" i="1"/>
  <c r="AR118" i="1"/>
  <c r="AR119" i="1"/>
  <c r="AR120" i="1"/>
  <c r="AR121" i="1"/>
  <c r="AR122" i="1"/>
  <c r="AR123" i="1"/>
  <c r="AR124" i="1"/>
  <c r="AR125" i="1"/>
  <c r="AR126" i="1"/>
  <c r="AR127"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1" i="1"/>
  <c r="AS112" i="1"/>
  <c r="AS113" i="1"/>
  <c r="AS114" i="1"/>
  <c r="AS115" i="1"/>
  <c r="AS116" i="1"/>
  <c r="AS117" i="1"/>
  <c r="AS118" i="1"/>
  <c r="AS119" i="1"/>
  <c r="AS120" i="1"/>
  <c r="AS121" i="1"/>
  <c r="AS122" i="1"/>
  <c r="AS123" i="1"/>
  <c r="AS124" i="1"/>
  <c r="AS125" i="1"/>
  <c r="AS126" i="1"/>
  <c r="AS127"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1" i="1"/>
  <c r="AT112" i="1"/>
  <c r="AT113" i="1"/>
  <c r="AT114" i="1"/>
  <c r="AT115" i="1"/>
  <c r="AT116" i="1"/>
  <c r="AT117" i="1"/>
  <c r="AT118" i="1"/>
  <c r="AT119" i="1"/>
  <c r="AT120" i="1"/>
  <c r="AT121" i="1"/>
  <c r="AT122" i="1"/>
  <c r="AT123" i="1"/>
  <c r="AT124" i="1"/>
  <c r="AT125" i="1"/>
  <c r="AT126" i="1"/>
  <c r="AT127" i="1"/>
  <c r="W249" i="5"/>
  <c r="W250" i="5"/>
  <c r="W251" i="5"/>
  <c r="W252" i="5"/>
  <c r="W253" i="5"/>
  <c r="W254" i="5"/>
  <c r="W255" i="5"/>
  <c r="W256" i="5"/>
  <c r="AU83" i="1"/>
  <c r="W257" i="5" s="1"/>
  <c r="AU84" i="1"/>
  <c r="W258" i="5" s="1"/>
  <c r="AU85" i="1"/>
  <c r="W259" i="5" s="1"/>
  <c r="AU86" i="1"/>
  <c r="W260" i="5" s="1"/>
  <c r="AU87" i="1"/>
  <c r="W261" i="5" s="1"/>
  <c r="AU88" i="1"/>
  <c r="W262" i="5" s="1"/>
  <c r="AU89" i="1"/>
  <c r="W263" i="5" s="1"/>
  <c r="AU90" i="1"/>
  <c r="W264" i="5" s="1"/>
  <c r="AU91" i="1"/>
  <c r="W265" i="5" s="1"/>
  <c r="AU92" i="1"/>
  <c r="W266" i="5" s="1"/>
  <c r="AU93" i="1"/>
  <c r="W267" i="5" s="1"/>
  <c r="AU94" i="1"/>
  <c r="W268" i="5" s="1"/>
  <c r="AU95" i="1"/>
  <c r="W269" i="5" s="1"/>
  <c r="AU96" i="1"/>
  <c r="W270" i="5" s="1"/>
  <c r="AU97" i="1"/>
  <c r="W271" i="5" s="1"/>
  <c r="AU98" i="1"/>
  <c r="W272" i="5" s="1"/>
  <c r="AU99" i="1"/>
  <c r="W273" i="5" s="1"/>
  <c r="AU100" i="1"/>
  <c r="W274" i="5" s="1"/>
  <c r="AU101" i="1"/>
  <c r="W275" i="5" s="1"/>
  <c r="AU102" i="1"/>
  <c r="W276" i="5" s="1"/>
  <c r="AU103" i="1"/>
  <c r="W277" i="5" s="1"/>
  <c r="AU104" i="1"/>
  <c r="W278" i="5" s="1"/>
  <c r="AU105" i="1"/>
  <c r="W279" i="5" s="1"/>
  <c r="AU106" i="1"/>
  <c r="W280" i="5" s="1"/>
  <c r="AU107" i="1"/>
  <c r="W281" i="5" s="1"/>
  <c r="AU108" i="1"/>
  <c r="W282" i="5" s="1"/>
  <c r="AU109" i="1"/>
  <c r="W283" i="5" s="1"/>
  <c r="AU110" i="1"/>
  <c r="W284" i="5" s="1"/>
  <c r="AU111" i="1"/>
  <c r="W285" i="5" s="1"/>
  <c r="AU112" i="1"/>
  <c r="W286" i="5" s="1"/>
  <c r="AU113" i="1"/>
  <c r="W287" i="5" s="1"/>
  <c r="AU114" i="1"/>
  <c r="W288" i="5" s="1"/>
  <c r="AU115" i="1"/>
  <c r="W289" i="5" s="1"/>
  <c r="AU116" i="1"/>
  <c r="W290" i="5" s="1"/>
  <c r="AU117" i="1"/>
  <c r="W291" i="5" s="1"/>
  <c r="AU118" i="1"/>
  <c r="W292" i="5" s="1"/>
  <c r="AU119" i="1"/>
  <c r="W293" i="5" s="1"/>
  <c r="AU120" i="1"/>
  <c r="W294" i="5" s="1"/>
  <c r="AU121" i="1"/>
  <c r="W295" i="5" s="1"/>
  <c r="AU122" i="1"/>
  <c r="W296" i="5" s="1"/>
  <c r="AU123" i="1"/>
  <c r="W297" i="5" s="1"/>
  <c r="AU124" i="1"/>
  <c r="W298" i="5" s="1"/>
  <c r="AU125" i="1"/>
  <c r="W299" i="5" s="1"/>
  <c r="AU126" i="1"/>
  <c r="W300" i="5" s="1"/>
  <c r="AU127" i="1"/>
  <c r="W301" i="5" s="1"/>
  <c r="W308" i="5"/>
  <c r="W309" i="5"/>
  <c r="W310" i="5"/>
  <c r="W311" i="5"/>
  <c r="W312" i="5"/>
  <c r="W313" i="5"/>
  <c r="W314" i="5"/>
  <c r="W315" i="5"/>
  <c r="AV83" i="1"/>
  <c r="W316" i="5" s="1"/>
  <c r="AV84" i="1"/>
  <c r="W317" i="5" s="1"/>
  <c r="AV85" i="1"/>
  <c r="W318" i="5" s="1"/>
  <c r="AV86" i="1"/>
  <c r="W319" i="5" s="1"/>
  <c r="AV87" i="1"/>
  <c r="W320" i="5" s="1"/>
  <c r="AV88" i="1"/>
  <c r="W321" i="5" s="1"/>
  <c r="AV89" i="1"/>
  <c r="W322" i="5" s="1"/>
  <c r="AV90" i="1"/>
  <c r="W323" i="5" s="1"/>
  <c r="AV91" i="1"/>
  <c r="W324" i="5" s="1"/>
  <c r="AV92" i="1"/>
  <c r="W325" i="5" s="1"/>
  <c r="AV93" i="1"/>
  <c r="W326" i="5" s="1"/>
  <c r="AV94" i="1"/>
  <c r="W327" i="5" s="1"/>
  <c r="AV95" i="1"/>
  <c r="W328" i="5" s="1"/>
  <c r="AV96" i="1"/>
  <c r="W329" i="5" s="1"/>
  <c r="AV97" i="1"/>
  <c r="W330" i="5" s="1"/>
  <c r="AV98" i="1"/>
  <c r="W331" i="5" s="1"/>
  <c r="AV99" i="1"/>
  <c r="W332" i="5" s="1"/>
  <c r="AV100" i="1"/>
  <c r="W333" i="5" s="1"/>
  <c r="AV101" i="1"/>
  <c r="W334" i="5" s="1"/>
  <c r="AV102" i="1"/>
  <c r="W335" i="5" s="1"/>
  <c r="AV103" i="1"/>
  <c r="W336" i="5" s="1"/>
  <c r="AV104" i="1"/>
  <c r="W337" i="5" s="1"/>
  <c r="AV105" i="1"/>
  <c r="W338" i="5" s="1"/>
  <c r="AV106" i="1"/>
  <c r="W339" i="5" s="1"/>
  <c r="AV107" i="1"/>
  <c r="W340" i="5" s="1"/>
  <c r="AV108" i="1"/>
  <c r="W341" i="5" s="1"/>
  <c r="AV109" i="1"/>
  <c r="W342" i="5" s="1"/>
  <c r="AV110" i="1"/>
  <c r="W343" i="5" s="1"/>
  <c r="AV111" i="1"/>
  <c r="W344" i="5" s="1"/>
  <c r="AV112" i="1"/>
  <c r="W345" i="5" s="1"/>
  <c r="AV113" i="1"/>
  <c r="W346" i="5" s="1"/>
  <c r="AV114" i="1"/>
  <c r="W347" i="5" s="1"/>
  <c r="AV115" i="1"/>
  <c r="W348" i="5" s="1"/>
  <c r="AV116" i="1"/>
  <c r="W349" i="5" s="1"/>
  <c r="AV117" i="1"/>
  <c r="W350" i="5" s="1"/>
  <c r="AV118" i="1"/>
  <c r="W351" i="5" s="1"/>
  <c r="AV119" i="1"/>
  <c r="W352" i="5" s="1"/>
  <c r="AV120" i="1"/>
  <c r="W353" i="5" s="1"/>
  <c r="AV121" i="1"/>
  <c r="W354" i="5" s="1"/>
  <c r="AV122" i="1"/>
  <c r="W355" i="5" s="1"/>
  <c r="AV123" i="1"/>
  <c r="W356" i="5" s="1"/>
  <c r="AV124" i="1"/>
  <c r="W357" i="5" s="1"/>
  <c r="AV125" i="1"/>
  <c r="W358" i="5" s="1"/>
  <c r="AV126" i="1"/>
  <c r="W359" i="5" s="1"/>
  <c r="AV127" i="1"/>
  <c r="W360" i="5" s="1"/>
  <c r="W307" i="5"/>
  <c r="W248" i="5"/>
  <c r="B13" i="11"/>
  <c r="AY13" i="11" s="1"/>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B126" i="9"/>
  <c r="B127" i="9"/>
  <c r="B74"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13" i="9"/>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74"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13" i="10"/>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74" i="11"/>
  <c r="B14" i="11"/>
  <c r="AY14" i="11" s="1"/>
  <c r="B15" i="11"/>
  <c r="AY15" i="11" s="1"/>
  <c r="B16" i="11"/>
  <c r="AY16" i="11" s="1"/>
  <c r="B17" i="11"/>
  <c r="AY17" i="11" s="1"/>
  <c r="B18" i="11"/>
  <c r="AY18" i="11" s="1"/>
  <c r="B19" i="11"/>
  <c r="AY19" i="11" s="1"/>
  <c r="B20" i="11"/>
  <c r="AY20" i="11" s="1"/>
  <c r="B21" i="11"/>
  <c r="AY21" i="11" s="1"/>
  <c r="B22" i="11"/>
  <c r="AY22" i="11" s="1"/>
  <c r="B23" i="11"/>
  <c r="AY23" i="11" s="1"/>
  <c r="B24" i="11"/>
  <c r="AY24" i="11" s="1"/>
  <c r="B25" i="11"/>
  <c r="AY25" i="11" s="1"/>
  <c r="B26" i="11"/>
  <c r="AY26" i="11" s="1"/>
  <c r="B27" i="11"/>
  <c r="AY27" i="11" s="1"/>
  <c r="B28" i="11"/>
  <c r="AY28" i="11" s="1"/>
  <c r="B29" i="11"/>
  <c r="AY29" i="11" s="1"/>
  <c r="B30" i="11"/>
  <c r="AY30" i="11" s="1"/>
  <c r="B31" i="11"/>
  <c r="AY31" i="11" s="1"/>
  <c r="B32" i="11"/>
  <c r="AY32" i="11" s="1"/>
  <c r="B33" i="11"/>
  <c r="AY33" i="11" s="1"/>
  <c r="B34" i="11"/>
  <c r="AY34" i="11" s="1"/>
  <c r="B35" i="11"/>
  <c r="AY35" i="11" s="1"/>
  <c r="B36" i="11"/>
  <c r="AY36" i="11" s="1"/>
  <c r="B37" i="11"/>
  <c r="AY37" i="11" s="1"/>
  <c r="B38" i="11"/>
  <c r="AY38" i="11" s="1"/>
  <c r="B39" i="11"/>
  <c r="AY39" i="11" s="1"/>
  <c r="B40" i="11"/>
  <c r="AY40" i="11" s="1"/>
  <c r="B41" i="11"/>
  <c r="AY41" i="11" s="1"/>
  <c r="B42" i="11"/>
  <c r="AY42" i="11" s="1"/>
  <c r="B43" i="11"/>
  <c r="AY43" i="11" s="1"/>
  <c r="B44" i="11"/>
  <c r="AY44" i="11" s="1"/>
  <c r="B45" i="11"/>
  <c r="AY45" i="11" s="1"/>
  <c r="B46" i="11"/>
  <c r="AY46" i="11" s="1"/>
  <c r="B47" i="11"/>
  <c r="AY47" i="11" s="1"/>
  <c r="B48" i="11"/>
  <c r="AY48" i="11" s="1"/>
  <c r="B49" i="11"/>
  <c r="AY49" i="11" s="1"/>
  <c r="B50" i="11"/>
  <c r="AY50" i="11" s="1"/>
  <c r="B51" i="11"/>
  <c r="AY51" i="11" s="1"/>
  <c r="B52" i="11"/>
  <c r="AY52" i="11" s="1"/>
  <c r="B53" i="11"/>
  <c r="AY53" i="11" s="1"/>
  <c r="B54" i="11"/>
  <c r="AY54" i="11" s="1"/>
  <c r="B55" i="11"/>
  <c r="AY55" i="11" s="1"/>
  <c r="B56" i="11"/>
  <c r="AY56" i="11" s="1"/>
  <c r="B57" i="11"/>
  <c r="AY57" i="11" s="1"/>
  <c r="B58" i="11"/>
  <c r="AY58" i="11" s="1"/>
  <c r="B59" i="11"/>
  <c r="AY59" i="11" s="1"/>
  <c r="B60" i="11"/>
  <c r="AY60" i="11" s="1"/>
  <c r="B61" i="11"/>
  <c r="AY61" i="11" s="1"/>
  <c r="B62" i="11"/>
  <c r="AY62" i="11" s="1"/>
  <c r="B63" i="11"/>
  <c r="AY63" i="11" s="1"/>
  <c r="B64" i="11"/>
  <c r="AY64" i="11" s="1"/>
  <c r="B249" i="5"/>
  <c r="B249" i="8" s="1"/>
  <c r="B74" i="5"/>
  <c r="B74" i="8" s="1"/>
  <c r="B75" i="5"/>
  <c r="B75" i="8" s="1"/>
  <c r="B311" i="5"/>
  <c r="B311" i="8" s="1"/>
  <c r="B77" i="5"/>
  <c r="B77" i="8" s="1"/>
  <c r="B254" i="5"/>
  <c r="B254" i="8" s="1"/>
  <c r="B79" i="5"/>
  <c r="B79" i="8" s="1"/>
  <c r="B315" i="5"/>
  <c r="B315" i="8" s="1"/>
  <c r="B83" i="1"/>
  <c r="B84" i="1"/>
  <c r="B85" i="1"/>
  <c r="B83" i="5" s="1"/>
  <c r="B83" i="8" s="1"/>
  <c r="B86" i="1"/>
  <c r="B319" i="5" s="1"/>
  <c r="B319" i="8" s="1"/>
  <c r="B87" i="1"/>
  <c r="B88" i="1"/>
  <c r="B89" i="1"/>
  <c r="B87" i="5" s="1"/>
  <c r="B87" i="8" s="1"/>
  <c r="B90" i="1"/>
  <c r="B323" i="5" s="1"/>
  <c r="B323" i="8" s="1"/>
  <c r="B91" i="1"/>
  <c r="B92" i="1"/>
  <c r="B93" i="1"/>
  <c r="B91" i="5" s="1"/>
  <c r="B91" i="8" s="1"/>
  <c r="B94" i="1"/>
  <c r="B327" i="5" s="1"/>
  <c r="B327" i="8" s="1"/>
  <c r="B95" i="1"/>
  <c r="B96" i="1"/>
  <c r="B97" i="1"/>
  <c r="B95" i="5" s="1"/>
  <c r="B95" i="8" s="1"/>
  <c r="B98" i="1"/>
  <c r="B96" i="5" s="1"/>
  <c r="B96" i="8" s="1"/>
  <c r="B99" i="1"/>
  <c r="B100" i="1"/>
  <c r="B101" i="1"/>
  <c r="B102" i="1"/>
  <c r="B103" i="1"/>
  <c r="B104" i="1"/>
  <c r="B105" i="1"/>
  <c r="B106" i="1"/>
  <c r="B104" i="5" s="1"/>
  <c r="B104" i="8" s="1"/>
  <c r="B107" i="1"/>
  <c r="B108" i="1"/>
  <c r="B109" i="1"/>
  <c r="B110" i="1"/>
  <c r="B111" i="1"/>
  <c r="B112" i="1"/>
  <c r="B113" i="1"/>
  <c r="B114" i="1"/>
  <c r="B112" i="5" s="1"/>
  <c r="B112" i="8" s="1"/>
  <c r="B115" i="1"/>
  <c r="B116" i="1"/>
  <c r="B117" i="1"/>
  <c r="B115" i="5" s="1"/>
  <c r="B115" i="8" s="1"/>
  <c r="B118" i="1"/>
  <c r="B119" i="1"/>
  <c r="B120" i="1"/>
  <c r="B121" i="1"/>
  <c r="B122" i="1"/>
  <c r="B123" i="1"/>
  <c r="B124" i="1"/>
  <c r="B125" i="1"/>
  <c r="B126" i="1"/>
  <c r="B127" i="1"/>
  <c r="B307" i="5"/>
  <c r="B307" i="8" s="1"/>
  <c r="B14" i="1"/>
  <c r="B192" i="5" s="1"/>
  <c r="B192" i="8" s="1"/>
  <c r="B15" i="1"/>
  <c r="B14" i="5" s="1"/>
  <c r="B14" i="8" s="1"/>
  <c r="B16" i="1"/>
  <c r="B194" i="5" s="1"/>
  <c r="B194" i="8" s="1"/>
  <c r="B17" i="1"/>
  <c r="B137" i="5" s="1"/>
  <c r="B18" i="1"/>
  <c r="B196" i="5" s="1"/>
  <c r="B196" i="8" s="1"/>
  <c r="B19" i="1"/>
  <c r="B18" i="5" s="1"/>
  <c r="B18" i="8" s="1"/>
  <c r="B20" i="1"/>
  <c r="B140" i="5" s="1"/>
  <c r="B21" i="1"/>
  <c r="B199" i="5" s="1"/>
  <c r="B199" i="8" s="1"/>
  <c r="B22" i="1"/>
  <c r="B200" i="5" s="1"/>
  <c r="B200" i="8" s="1"/>
  <c r="B23" i="1"/>
  <c r="B22" i="5" s="1"/>
  <c r="B22" i="8" s="1"/>
  <c r="B24" i="1"/>
  <c r="B23" i="5" s="1"/>
  <c r="B144" i="8" s="1"/>
  <c r="B25" i="1"/>
  <c r="B145" i="5" s="1"/>
  <c r="B26" i="1"/>
  <c r="B204" i="5" s="1"/>
  <c r="B204" i="8" s="1"/>
  <c r="B27" i="1"/>
  <c r="B26" i="5" s="1"/>
  <c r="B26" i="8" s="1"/>
  <c r="B28" i="1"/>
  <c r="B148" i="5" s="1"/>
  <c r="B29" i="1"/>
  <c r="B207" i="5" s="1"/>
  <c r="B207" i="8" s="1"/>
  <c r="B30" i="1"/>
  <c r="B208" i="5" s="1"/>
  <c r="B208" i="8" s="1"/>
  <c r="B31" i="1"/>
  <c r="B30" i="5" s="1"/>
  <c r="B32" i="1"/>
  <c r="B210" i="5" s="1"/>
  <c r="B210" i="8" s="1"/>
  <c r="B33" i="1"/>
  <c r="B153" i="5" s="1"/>
  <c r="B34" i="1"/>
  <c r="B212" i="5" s="1"/>
  <c r="B212" i="8" s="1"/>
  <c r="B35" i="1"/>
  <c r="B34" i="5" s="1"/>
  <c r="B36" i="1"/>
  <c r="B156" i="5" s="1"/>
  <c r="B37" i="1"/>
  <c r="B38" i="1"/>
  <c r="B216" i="5" s="1"/>
  <c r="B216" i="8" s="1"/>
  <c r="B39" i="1"/>
  <c r="B38" i="5" s="1"/>
  <c r="B40" i="1"/>
  <c r="B41" i="1"/>
  <c r="B42" i="1"/>
  <c r="B43" i="1"/>
  <c r="B44" i="1"/>
  <c r="B45" i="1"/>
  <c r="B46" i="1"/>
  <c r="B45" i="5" s="1"/>
  <c r="B47" i="1"/>
  <c r="B48" i="1"/>
  <c r="B49" i="1"/>
  <c r="B50" i="1"/>
  <c r="B49" i="5" s="1"/>
  <c r="B51" i="1"/>
  <c r="B52" i="1"/>
  <c r="B53" i="1"/>
  <c r="B54" i="1"/>
  <c r="B55" i="1"/>
  <c r="B56" i="1"/>
  <c r="B57" i="1"/>
  <c r="B58" i="1"/>
  <c r="B59" i="1"/>
  <c r="B60" i="1"/>
  <c r="B61" i="1"/>
  <c r="B62" i="1"/>
  <c r="B61" i="5" s="1"/>
  <c r="B63" i="1"/>
  <c r="B64" i="1"/>
  <c r="B13" i="1"/>
  <c r="B133" i="5" s="1"/>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39" i="2"/>
  <c r="B40" i="2"/>
  <c r="B41" i="2"/>
  <c r="B42" i="2"/>
  <c r="B43" i="2"/>
  <c r="B44" i="2"/>
  <c r="B45" i="2"/>
  <c r="B46" i="2"/>
  <c r="B47" i="2"/>
  <c r="B48" i="2"/>
  <c r="B49" i="2"/>
  <c r="B50" i="2"/>
  <c r="B51" i="2"/>
  <c r="B52" i="2"/>
  <c r="B53" i="2"/>
  <c r="B54" i="2"/>
  <c r="B55" i="2"/>
  <c r="B56" i="2"/>
  <c r="B57" i="2"/>
  <c r="B58" i="2"/>
  <c r="B59" i="2"/>
  <c r="B60" i="2"/>
  <c r="B61" i="2"/>
  <c r="B62" i="2"/>
  <c r="B63" i="2"/>
  <c r="B64" i="2"/>
  <c r="B308" i="5"/>
  <c r="B308" i="8" s="1"/>
  <c r="B309" i="5"/>
  <c r="B309" i="8" s="1"/>
  <c r="B310" i="5"/>
  <c r="B310" i="8" s="1"/>
  <c r="B316" i="5"/>
  <c r="B316" i="8" s="1"/>
  <c r="B317" i="5"/>
  <c r="B317" i="8" s="1"/>
  <c r="B320" i="5"/>
  <c r="B320" i="8" s="1"/>
  <c r="B321" i="5"/>
  <c r="B321" i="8" s="1"/>
  <c r="B322" i="5"/>
  <c r="B322" i="8" s="1"/>
  <c r="B324" i="5"/>
  <c r="B324" i="8" s="1"/>
  <c r="B325" i="5"/>
  <c r="B325" i="8" s="1"/>
  <c r="B326" i="5"/>
  <c r="B326" i="8" s="1"/>
  <c r="B328" i="5"/>
  <c r="B328" i="8" s="1"/>
  <c r="B329" i="5"/>
  <c r="B329" i="8" s="1"/>
  <c r="B250" i="5"/>
  <c r="B250" i="8" s="1"/>
  <c r="B253" i="5"/>
  <c r="B253" i="8" s="1"/>
  <c r="B257" i="5"/>
  <c r="B257" i="8" s="1"/>
  <c r="B258" i="5"/>
  <c r="B258" i="8" s="1"/>
  <c r="B259" i="5"/>
  <c r="B259" i="8" s="1"/>
  <c r="B261" i="5"/>
  <c r="B261" i="8" s="1"/>
  <c r="B262" i="5"/>
  <c r="B262" i="8" s="1"/>
  <c r="B263" i="5"/>
  <c r="B263" i="8" s="1"/>
  <c r="B265" i="5"/>
  <c r="B265" i="8" s="1"/>
  <c r="B266" i="5"/>
  <c r="B266" i="8" s="1"/>
  <c r="B269" i="5"/>
  <c r="B269" i="8" s="1"/>
  <c r="B270" i="5"/>
  <c r="B270" i="8" s="1"/>
  <c r="B248" i="5"/>
  <c r="B248" i="8" s="1"/>
  <c r="B214" i="5"/>
  <c r="B214" i="8" s="1"/>
  <c r="B215" i="5"/>
  <c r="B215" i="8" s="1"/>
  <c r="B218" i="5"/>
  <c r="B218" i="8" s="1"/>
  <c r="B157" i="5"/>
  <c r="B160" i="5"/>
  <c r="B113" i="5"/>
  <c r="B113" i="8" s="1"/>
  <c r="B114" i="5"/>
  <c r="B114" i="8" s="1"/>
  <c r="B117" i="5"/>
  <c r="B117" i="8" s="1"/>
  <c r="B118" i="5"/>
  <c r="B118" i="8" s="1"/>
  <c r="B119" i="5"/>
  <c r="B119" i="8" s="1"/>
  <c r="B121" i="5"/>
  <c r="B121" i="8" s="1"/>
  <c r="B122" i="5"/>
  <c r="B122" i="8" s="1"/>
  <c r="B123" i="5"/>
  <c r="B123" i="8" s="1"/>
  <c r="B125" i="5"/>
  <c r="B125" i="8" s="1"/>
  <c r="B78" i="5"/>
  <c r="B78" i="8" s="1"/>
  <c r="B81" i="5"/>
  <c r="B81" i="8" s="1"/>
  <c r="B82" i="5"/>
  <c r="B82" i="8" s="1"/>
  <c r="B85" i="5"/>
  <c r="B85" i="8" s="1"/>
  <c r="B86" i="5"/>
  <c r="B86" i="8" s="1"/>
  <c r="B89" i="5"/>
  <c r="B89" i="8" s="1"/>
  <c r="B90" i="5"/>
  <c r="B90" i="8" s="1"/>
  <c r="B93" i="5"/>
  <c r="B93" i="8" s="1"/>
  <c r="B94" i="5"/>
  <c r="B94" i="8" s="1"/>
  <c r="B97" i="5"/>
  <c r="B97" i="8" s="1"/>
  <c r="B98" i="5"/>
  <c r="B98" i="8" s="1"/>
  <c r="B101" i="5"/>
  <c r="B101" i="8" s="1"/>
  <c r="B102" i="5"/>
  <c r="B102" i="8" s="1"/>
  <c r="B105" i="5"/>
  <c r="B105" i="8" s="1"/>
  <c r="B106" i="5"/>
  <c r="B106" i="8" s="1"/>
  <c r="B109" i="5"/>
  <c r="B109" i="8" s="1"/>
  <c r="B110" i="5"/>
  <c r="B110" i="8" s="1"/>
  <c r="B72" i="5"/>
  <c r="B72" i="8" s="1"/>
  <c r="B25" i="5"/>
  <c r="B146" i="8" s="1"/>
  <c r="B36" i="5"/>
  <c r="B37" i="5"/>
  <c r="B39" i="5"/>
  <c r="B40" i="5"/>
  <c r="B41" i="5"/>
  <c r="B43" i="5"/>
  <c r="B44" i="5"/>
  <c r="B47" i="5"/>
  <c r="B48" i="5"/>
  <c r="B51" i="5"/>
  <c r="B52" i="5"/>
  <c r="B53" i="5"/>
  <c r="B55" i="5"/>
  <c r="B56" i="5"/>
  <c r="B57" i="5"/>
  <c r="B59" i="5"/>
  <c r="B60" i="5"/>
  <c r="B63" i="5"/>
  <c r="V307" i="8"/>
  <c r="AV74" i="11" s="1"/>
  <c r="AV129" i="11" s="1"/>
  <c r="AX126" i="9" l="1"/>
  <c r="AY126" i="9"/>
  <c r="AX122" i="9"/>
  <c r="AY122" i="9"/>
  <c r="AX118" i="9"/>
  <c r="AY118" i="9"/>
  <c r="AX114" i="9"/>
  <c r="AY114" i="9"/>
  <c r="AX110" i="9"/>
  <c r="AY110" i="9"/>
  <c r="AX106" i="9"/>
  <c r="AY106" i="9"/>
  <c r="AX102" i="9"/>
  <c r="AY102" i="9"/>
  <c r="AX98" i="9"/>
  <c r="AY98" i="9"/>
  <c r="AX94" i="9"/>
  <c r="AY94" i="9"/>
  <c r="AX90" i="9"/>
  <c r="AY90" i="9"/>
  <c r="AX86" i="9"/>
  <c r="AY86" i="9"/>
  <c r="AY125" i="9"/>
  <c r="AX125" i="9"/>
  <c r="AX121" i="9"/>
  <c r="AY121" i="9"/>
  <c r="AX117" i="9"/>
  <c r="AY117" i="9"/>
  <c r="AY113" i="9"/>
  <c r="AX113" i="9"/>
  <c r="AY109" i="9"/>
  <c r="AX109" i="9"/>
  <c r="AY105" i="9"/>
  <c r="AX105" i="9"/>
  <c r="AY101" i="9"/>
  <c r="AX101" i="9"/>
  <c r="AY97" i="9"/>
  <c r="AX97" i="9"/>
  <c r="AY93" i="9"/>
  <c r="AX93" i="9"/>
  <c r="AY89" i="9"/>
  <c r="AX89" i="9"/>
  <c r="AY85" i="9"/>
  <c r="AX85" i="9"/>
  <c r="AX124" i="9"/>
  <c r="AY124" i="9"/>
  <c r="AX120" i="9"/>
  <c r="AY120" i="9"/>
  <c r="AX116" i="9"/>
  <c r="AY116" i="9"/>
  <c r="AX112" i="9"/>
  <c r="AY112" i="9"/>
  <c r="AX108" i="9"/>
  <c r="AY108" i="9"/>
  <c r="AX104" i="9"/>
  <c r="AY104" i="9"/>
  <c r="AX100" i="9"/>
  <c r="AY100" i="9"/>
  <c r="AX96" i="9"/>
  <c r="AY96" i="9"/>
  <c r="AX92" i="9"/>
  <c r="AY92" i="9"/>
  <c r="AX88" i="9"/>
  <c r="AY88" i="9"/>
  <c r="AX84" i="9"/>
  <c r="AY84" i="9"/>
  <c r="AX127" i="9"/>
  <c r="AY127" i="9"/>
  <c r="AX123" i="9"/>
  <c r="AY123" i="9"/>
  <c r="AX119" i="9"/>
  <c r="AY119" i="9"/>
  <c r="AX115" i="9"/>
  <c r="AY115" i="9"/>
  <c r="AX111" i="9"/>
  <c r="AY111" i="9"/>
  <c r="AY107" i="9"/>
  <c r="AX107" i="9"/>
  <c r="AY103" i="9"/>
  <c r="AX103" i="9"/>
  <c r="AY99" i="9"/>
  <c r="AX99" i="9"/>
  <c r="AY95" i="9"/>
  <c r="AX95" i="9"/>
  <c r="AY91" i="9"/>
  <c r="AX91" i="9"/>
  <c r="AY87" i="9"/>
  <c r="AX87" i="9"/>
  <c r="AY83" i="9"/>
  <c r="AX83" i="9"/>
  <c r="B312" i="5"/>
  <c r="B312" i="8" s="1"/>
  <c r="B73" i="5"/>
  <c r="B73" i="8" s="1"/>
  <c r="AK80" i="10"/>
  <c r="AN80" i="10"/>
  <c r="AO80" i="10"/>
  <c r="Z80" i="10"/>
  <c r="AT80" i="10"/>
  <c r="AM80" i="10"/>
  <c r="AU80" i="10"/>
  <c r="AU80" i="9" s="1"/>
  <c r="AV80" i="10"/>
  <c r="AV80" i="9" s="1"/>
  <c r="W80" i="10"/>
  <c r="AM76" i="10"/>
  <c r="AU76" i="10"/>
  <c r="AN76" i="10"/>
  <c r="AV76" i="10"/>
  <c r="W76" i="10"/>
  <c r="Z76" i="10"/>
  <c r="AT76" i="10"/>
  <c r="AK76" i="10"/>
  <c r="AO76" i="10"/>
  <c r="AM78" i="10"/>
  <c r="AU78" i="10"/>
  <c r="AK78" i="10"/>
  <c r="AN78" i="10"/>
  <c r="AO78" i="10"/>
  <c r="AV78" i="10"/>
  <c r="W78" i="10"/>
  <c r="Z78" i="10"/>
  <c r="AT78" i="10"/>
  <c r="AK77" i="10"/>
  <c r="AN77" i="10"/>
  <c r="AO77" i="10"/>
  <c r="AV77" i="10"/>
  <c r="W77" i="10"/>
  <c r="Z77" i="10"/>
  <c r="AT77" i="10"/>
  <c r="AU77" i="10"/>
  <c r="AM77" i="10"/>
  <c r="AV74" i="10"/>
  <c r="AN74" i="10"/>
  <c r="AK74" i="10"/>
  <c r="Z74" i="10"/>
  <c r="AU74" i="10"/>
  <c r="AM74" i="10"/>
  <c r="W74" i="10"/>
  <c r="AT74" i="10"/>
  <c r="AO74" i="10"/>
  <c r="Z79" i="10"/>
  <c r="AT79" i="10"/>
  <c r="AK79" i="10"/>
  <c r="AV79" i="10"/>
  <c r="AV79" i="9" s="1"/>
  <c r="AY79" i="9" s="1"/>
  <c r="AM79" i="10"/>
  <c r="AU79" i="10"/>
  <c r="AU79" i="9" s="1"/>
  <c r="AX79" i="9" s="1"/>
  <c r="AN79" i="10"/>
  <c r="AO79" i="10"/>
  <c r="W79" i="10"/>
  <c r="Z75" i="10"/>
  <c r="AT75" i="10"/>
  <c r="AN75" i="10"/>
  <c r="AO75" i="10"/>
  <c r="W75" i="10"/>
  <c r="AM75" i="10"/>
  <c r="AU75" i="10"/>
  <c r="AK75" i="10"/>
  <c r="AV75" i="10"/>
  <c r="T80" i="10"/>
  <c r="B21" i="5"/>
  <c r="B142" i="8" s="1"/>
  <c r="B144" i="5"/>
  <c r="B313" i="5"/>
  <c r="B313" i="8" s="1"/>
  <c r="B206" i="5"/>
  <c r="B206" i="8" s="1"/>
  <c r="B136" i="5"/>
  <c r="B35" i="5"/>
  <c r="B35" i="8" s="1"/>
  <c r="B15" i="5"/>
  <c r="B136" i="8" s="1"/>
  <c r="B198" i="5"/>
  <c r="B198" i="8" s="1"/>
  <c r="B27" i="5"/>
  <c r="B148" i="8" s="1"/>
  <c r="B152" i="5"/>
  <c r="B12" i="5"/>
  <c r="B12" i="8" s="1"/>
  <c r="B32" i="5"/>
  <c r="B32" i="8" s="1"/>
  <c r="B20" i="5"/>
  <c r="B20" i="8" s="1"/>
  <c r="B149" i="5"/>
  <c r="B141" i="5"/>
  <c r="B191" i="5"/>
  <c r="B191" i="8" s="1"/>
  <c r="B211" i="5"/>
  <c r="B211" i="8" s="1"/>
  <c r="B203" i="5"/>
  <c r="B203" i="8" s="1"/>
  <c r="B195" i="5"/>
  <c r="B195" i="8" s="1"/>
  <c r="B31" i="5"/>
  <c r="B152" i="8" s="1"/>
  <c r="B24" i="5"/>
  <c r="B24" i="8" s="1"/>
  <c r="B19" i="5"/>
  <c r="B140" i="8" s="1"/>
  <c r="B202" i="5"/>
  <c r="B202" i="8" s="1"/>
  <c r="B28" i="5"/>
  <c r="B28" i="8" s="1"/>
  <c r="B16" i="5"/>
  <c r="B16" i="8" s="1"/>
  <c r="B29" i="5"/>
  <c r="B150" i="8" s="1"/>
  <c r="B13" i="5"/>
  <c r="B134" i="8" s="1"/>
  <c r="B267" i="5"/>
  <c r="B267" i="8" s="1"/>
  <c r="B251" i="5"/>
  <c r="B251" i="8" s="1"/>
  <c r="B330" i="5"/>
  <c r="B330" i="8" s="1"/>
  <c r="B314" i="5"/>
  <c r="B314" i="8" s="1"/>
  <c r="B33" i="5"/>
  <c r="B33" i="8" s="1"/>
  <c r="B17" i="5"/>
  <c r="B138" i="8" s="1"/>
  <c r="B271" i="5"/>
  <c r="B271" i="8" s="1"/>
  <c r="B255" i="5"/>
  <c r="B255" i="8" s="1"/>
  <c r="B318" i="5"/>
  <c r="B318" i="8" s="1"/>
  <c r="B183" i="5"/>
  <c r="B241" i="5"/>
  <c r="B241" i="8" s="1"/>
  <c r="B175" i="5"/>
  <c r="B233" i="5"/>
  <c r="B233" i="8" s="1"/>
  <c r="B167" i="5"/>
  <c r="B225" i="5"/>
  <c r="B225" i="8" s="1"/>
  <c r="B300" i="5"/>
  <c r="B300" i="8" s="1"/>
  <c r="B359" i="5"/>
  <c r="B359" i="8" s="1"/>
  <c r="B292" i="5"/>
  <c r="B292" i="8" s="1"/>
  <c r="B351" i="5"/>
  <c r="B351" i="8" s="1"/>
  <c r="B284" i="5"/>
  <c r="B284" i="8" s="1"/>
  <c r="B343" i="5"/>
  <c r="B343" i="8" s="1"/>
  <c r="B276" i="5"/>
  <c r="B276" i="8" s="1"/>
  <c r="B335" i="5"/>
  <c r="B335" i="8" s="1"/>
  <c r="B159" i="5"/>
  <c r="B151" i="5"/>
  <c r="B143" i="5"/>
  <c r="B135" i="5"/>
  <c r="B213" i="5"/>
  <c r="B213" i="8" s="1"/>
  <c r="B205" i="5"/>
  <c r="B205" i="8" s="1"/>
  <c r="B197" i="5"/>
  <c r="B197" i="8" s="1"/>
  <c r="B240" i="5"/>
  <c r="B240" i="8" s="1"/>
  <c r="B182" i="5"/>
  <c r="B228" i="5"/>
  <c r="B228" i="8" s="1"/>
  <c r="B170" i="5"/>
  <c r="B220" i="5"/>
  <c r="B220" i="8" s="1"/>
  <c r="B162" i="5"/>
  <c r="B358" i="5"/>
  <c r="B358" i="8" s="1"/>
  <c r="B299" i="5"/>
  <c r="B299" i="8" s="1"/>
  <c r="B350" i="5"/>
  <c r="B350" i="8" s="1"/>
  <c r="B291" i="5"/>
  <c r="B291" i="8" s="1"/>
  <c r="B342" i="5"/>
  <c r="B342" i="8" s="1"/>
  <c r="B283" i="5"/>
  <c r="B283" i="8" s="1"/>
  <c r="B334" i="5"/>
  <c r="B334" i="8" s="1"/>
  <c r="B275" i="5"/>
  <c r="B275" i="8" s="1"/>
  <c r="B108" i="5"/>
  <c r="B108" i="8" s="1"/>
  <c r="B100" i="5"/>
  <c r="B100" i="8" s="1"/>
  <c r="B92" i="5"/>
  <c r="B92" i="8" s="1"/>
  <c r="B88" i="5"/>
  <c r="B88" i="8" s="1"/>
  <c r="B84" i="5"/>
  <c r="B84" i="8" s="1"/>
  <c r="B80" i="5"/>
  <c r="B80" i="8" s="1"/>
  <c r="B76" i="5"/>
  <c r="B76" i="8" s="1"/>
  <c r="B158" i="5"/>
  <c r="B154" i="5"/>
  <c r="B150" i="5"/>
  <c r="B146" i="5"/>
  <c r="B142" i="5"/>
  <c r="B138" i="5"/>
  <c r="B134" i="5"/>
  <c r="B181" i="5"/>
  <c r="B239" i="5"/>
  <c r="B239" i="8" s="1"/>
  <c r="B177" i="5"/>
  <c r="B235" i="5"/>
  <c r="B235" i="8" s="1"/>
  <c r="B173" i="5"/>
  <c r="B231" i="5"/>
  <c r="B231" i="8" s="1"/>
  <c r="B169" i="5"/>
  <c r="B227" i="5"/>
  <c r="B227" i="8" s="1"/>
  <c r="B165" i="5"/>
  <c r="B223" i="5"/>
  <c r="B223" i="8" s="1"/>
  <c r="B161" i="5"/>
  <c r="B219" i="5"/>
  <c r="B219" i="8" s="1"/>
  <c r="B298" i="5"/>
  <c r="B298" i="8" s="1"/>
  <c r="B357" i="5"/>
  <c r="B357" i="8" s="1"/>
  <c r="B353" i="5"/>
  <c r="B353" i="8" s="1"/>
  <c r="B294" i="5"/>
  <c r="B294" i="8" s="1"/>
  <c r="B290" i="5"/>
  <c r="B290" i="8" s="1"/>
  <c r="B349" i="5"/>
  <c r="B349" i="8" s="1"/>
  <c r="B345" i="5"/>
  <c r="B345" i="8" s="1"/>
  <c r="B286" i="5"/>
  <c r="B286" i="8" s="1"/>
  <c r="B282" i="5"/>
  <c r="B282" i="8" s="1"/>
  <c r="B341" i="5"/>
  <c r="B341" i="8" s="1"/>
  <c r="B337" i="5"/>
  <c r="B337" i="8" s="1"/>
  <c r="B278" i="5"/>
  <c r="B278" i="8" s="1"/>
  <c r="B274" i="5"/>
  <c r="B274" i="8" s="1"/>
  <c r="B333" i="5"/>
  <c r="B333" i="8" s="1"/>
  <c r="B179" i="5"/>
  <c r="B237" i="5"/>
  <c r="B237" i="8" s="1"/>
  <c r="B171" i="5"/>
  <c r="B229" i="5"/>
  <c r="B229" i="8" s="1"/>
  <c r="B163" i="5"/>
  <c r="B221" i="5"/>
  <c r="B221" i="8" s="1"/>
  <c r="B296" i="5"/>
  <c r="B296" i="8" s="1"/>
  <c r="B355" i="5"/>
  <c r="B355" i="8" s="1"/>
  <c r="B288" i="5"/>
  <c r="B288" i="8" s="1"/>
  <c r="B347" i="5"/>
  <c r="B347" i="8" s="1"/>
  <c r="B280" i="5"/>
  <c r="B280" i="8" s="1"/>
  <c r="B339" i="5"/>
  <c r="B339" i="8" s="1"/>
  <c r="B272" i="5"/>
  <c r="B272" i="8" s="1"/>
  <c r="B331" i="5"/>
  <c r="B331" i="8" s="1"/>
  <c r="B155" i="5"/>
  <c r="B147" i="5"/>
  <c r="B139" i="5"/>
  <c r="B217" i="5"/>
  <c r="B217" i="8" s="1"/>
  <c r="B209" i="5"/>
  <c r="B209" i="8" s="1"/>
  <c r="B201" i="5"/>
  <c r="B201" i="8" s="1"/>
  <c r="B193" i="5"/>
  <c r="B193" i="8" s="1"/>
  <c r="B236" i="5"/>
  <c r="B236" i="8" s="1"/>
  <c r="B178" i="5"/>
  <c r="B232" i="5"/>
  <c r="B232" i="8" s="1"/>
  <c r="B174" i="5"/>
  <c r="B224" i="5"/>
  <c r="B224" i="8" s="1"/>
  <c r="B166" i="5"/>
  <c r="B354" i="5"/>
  <c r="B354" i="8" s="1"/>
  <c r="B295" i="5"/>
  <c r="B295" i="8" s="1"/>
  <c r="B346" i="5"/>
  <c r="B346" i="8" s="1"/>
  <c r="B287" i="5"/>
  <c r="B287" i="8" s="1"/>
  <c r="B338" i="5"/>
  <c r="B338" i="8" s="1"/>
  <c r="B279" i="5"/>
  <c r="B279" i="8" s="1"/>
  <c r="B62" i="5"/>
  <c r="B58" i="5"/>
  <c r="B179" i="8" s="1"/>
  <c r="B54" i="5"/>
  <c r="B50" i="5"/>
  <c r="B171" i="8" s="1"/>
  <c r="B46" i="5"/>
  <c r="B42" i="5"/>
  <c r="B111" i="5"/>
  <c r="B111" i="8" s="1"/>
  <c r="B107" i="5"/>
  <c r="B107" i="8" s="1"/>
  <c r="B103" i="5"/>
  <c r="B103" i="8" s="1"/>
  <c r="B99" i="5"/>
  <c r="B99" i="8" s="1"/>
  <c r="B124" i="5"/>
  <c r="B124" i="8" s="1"/>
  <c r="B120" i="5"/>
  <c r="B120" i="8" s="1"/>
  <c r="B116" i="5"/>
  <c r="B116" i="8" s="1"/>
  <c r="B268" i="5"/>
  <c r="B268" i="8" s="1"/>
  <c r="B264" i="5"/>
  <c r="B264" i="8" s="1"/>
  <c r="B260" i="5"/>
  <c r="B260" i="8" s="1"/>
  <c r="B256" i="5"/>
  <c r="B256" i="8" s="1"/>
  <c r="B252" i="5"/>
  <c r="B252" i="8" s="1"/>
  <c r="B184" i="5"/>
  <c r="B242" i="5"/>
  <c r="B242" i="8" s="1"/>
  <c r="B180" i="5"/>
  <c r="B238" i="5"/>
  <c r="B238" i="8" s="1"/>
  <c r="B234" i="5"/>
  <c r="B234" i="8" s="1"/>
  <c r="B176" i="5"/>
  <c r="B172" i="5"/>
  <c r="B230" i="5"/>
  <c r="B230" i="8" s="1"/>
  <c r="B226" i="5"/>
  <c r="B226" i="8" s="1"/>
  <c r="B168" i="5"/>
  <c r="B164" i="5"/>
  <c r="B222" i="5"/>
  <c r="B222" i="8" s="1"/>
  <c r="B360" i="5"/>
  <c r="B360" i="8" s="1"/>
  <c r="B301" i="5"/>
  <c r="B301" i="8" s="1"/>
  <c r="B356" i="5"/>
  <c r="B356" i="8" s="1"/>
  <c r="B297" i="5"/>
  <c r="B297" i="8" s="1"/>
  <c r="B352" i="5"/>
  <c r="B352" i="8" s="1"/>
  <c r="B293" i="5"/>
  <c r="B293" i="8" s="1"/>
  <c r="B348" i="5"/>
  <c r="B348" i="8" s="1"/>
  <c r="B289" i="5"/>
  <c r="B289" i="8" s="1"/>
  <c r="B344" i="5"/>
  <c r="B344" i="8" s="1"/>
  <c r="B285" i="5"/>
  <c r="B285" i="8" s="1"/>
  <c r="B340" i="5"/>
  <c r="B340" i="8" s="1"/>
  <c r="B281" i="5"/>
  <c r="B281" i="8" s="1"/>
  <c r="B336" i="5"/>
  <c r="B336" i="8" s="1"/>
  <c r="B277" i="5"/>
  <c r="B277" i="8" s="1"/>
  <c r="B332" i="5"/>
  <c r="B332" i="8" s="1"/>
  <c r="B273" i="5"/>
  <c r="B273" i="8" s="1"/>
  <c r="V191" i="8"/>
  <c r="AX13" i="11" s="1"/>
  <c r="B184" i="8"/>
  <c r="B182" i="8"/>
  <c r="B180" i="8"/>
  <c r="B178" i="8"/>
  <c r="B176" i="8"/>
  <c r="B174" i="8"/>
  <c r="B172" i="8"/>
  <c r="B170" i="8"/>
  <c r="B168" i="8"/>
  <c r="B166" i="8"/>
  <c r="B164" i="8"/>
  <c r="B162" i="8"/>
  <c r="B160" i="8"/>
  <c r="B37" i="8"/>
  <c r="B158" i="8"/>
  <c r="B181" i="8"/>
  <c r="B177" i="8"/>
  <c r="B175" i="8"/>
  <c r="B173" i="8"/>
  <c r="B169" i="8"/>
  <c r="B165" i="8"/>
  <c r="B163" i="8"/>
  <c r="B161" i="8"/>
  <c r="B159" i="8"/>
  <c r="B36" i="8"/>
  <c r="B157" i="8"/>
  <c r="B34" i="8"/>
  <c r="B155" i="8"/>
  <c r="B30" i="8"/>
  <c r="B151" i="8"/>
  <c r="V72" i="8"/>
  <c r="T74" i="10" s="1"/>
  <c r="B147" i="8"/>
  <c r="B143" i="8"/>
  <c r="B139" i="8"/>
  <c r="B135" i="8"/>
  <c r="B27" i="8"/>
  <c r="B25" i="8"/>
  <c r="B23" i="8"/>
  <c r="B21" i="8"/>
  <c r="V75" i="8"/>
  <c r="T77" i="10" s="1"/>
  <c r="V73" i="8"/>
  <c r="T75" i="10" s="1"/>
  <c r="V133" i="8"/>
  <c r="AW13" i="11" s="1"/>
  <c r="V192" i="8"/>
  <c r="AX14" i="11" s="1"/>
  <c r="V76" i="8"/>
  <c r="T78" i="10" s="1"/>
  <c r="V74" i="8"/>
  <c r="T76" i="10" s="1"/>
  <c r="V135" i="8"/>
  <c r="AW15" i="11" s="1"/>
  <c r="V134" i="8"/>
  <c r="AW14" i="11" s="1"/>
  <c r="V193" i="8"/>
  <c r="AX15" i="11" s="1"/>
  <c r="V194" i="8"/>
  <c r="AX16" i="11" s="1"/>
  <c r="V137" i="8"/>
  <c r="AW17" i="11" s="1"/>
  <c r="V136" i="8"/>
  <c r="AW16" i="11" s="1"/>
  <c r="V195" i="8"/>
  <c r="AX17" i="11" s="1"/>
  <c r="M170" i="11" a="1"/>
  <c r="Q170" i="11" s="1"/>
  <c r="M151" i="11" a="1"/>
  <c r="Q151" i="11" s="1"/>
  <c r="AK138" i="11" a="1"/>
  <c r="AO138" i="11" s="1"/>
  <c r="M138" i="11" a="1"/>
  <c r="Q138" i="11" s="1"/>
  <c r="M170" i="10" a="1"/>
  <c r="Q170" i="10" s="1"/>
  <c r="M151" i="10" a="1"/>
  <c r="Q151" i="10" s="1"/>
  <c r="AK138" i="10" a="1"/>
  <c r="AO138" i="10" s="1"/>
  <c r="M138" i="10" a="1"/>
  <c r="Q138" i="10" s="1"/>
  <c r="M170" i="9" a="1"/>
  <c r="Q170" i="9" s="1"/>
  <c r="M151" i="9" a="1"/>
  <c r="Q151" i="9" s="1"/>
  <c r="AK138" i="9" a="1"/>
  <c r="AO138" i="9" s="1"/>
  <c r="M138" i="9" a="1"/>
  <c r="Q138" i="9" s="1"/>
  <c r="AR64" i="9"/>
  <c r="W192" i="5"/>
  <c r="W193" i="5"/>
  <c r="W194" i="5"/>
  <c r="W195" i="5"/>
  <c r="W191" i="5"/>
  <c r="W134" i="5"/>
  <c r="W135" i="5"/>
  <c r="W136" i="5"/>
  <c r="W137" i="5"/>
  <c r="W133" i="5"/>
  <c r="AP14" i="1"/>
  <c r="AP15" i="1"/>
  <c r="AP16" i="1"/>
  <c r="AP17" i="1"/>
  <c r="AP13" i="1"/>
  <c r="AQ14" i="1"/>
  <c r="AQ15" i="1"/>
  <c r="AQ16" i="1"/>
  <c r="AQ17" i="1"/>
  <c r="AQ13" i="1"/>
  <c r="AO14" i="1"/>
  <c r="AO15" i="1"/>
  <c r="AO16" i="1"/>
  <c r="AO17" i="1"/>
  <c r="AO13" i="1"/>
  <c r="AM14" i="1"/>
  <c r="AM15" i="1"/>
  <c r="AM16" i="1"/>
  <c r="AM17" i="1"/>
  <c r="AM13" i="1"/>
  <c r="AL14" i="1"/>
  <c r="AL15" i="1"/>
  <c r="AL16" i="1"/>
  <c r="AL17" i="1"/>
  <c r="AL13" i="1"/>
  <c r="Z14" i="1"/>
  <c r="Z15" i="1"/>
  <c r="Z16" i="1"/>
  <c r="Z17" i="1"/>
  <c r="Z13" i="1"/>
  <c r="X14" i="1"/>
  <c r="X15" i="1"/>
  <c r="X16" i="1"/>
  <c r="X17" i="1"/>
  <c r="X13" i="1"/>
  <c r="AX66" i="11" l="1"/>
  <c r="AW66" i="11"/>
  <c r="AP79" i="10"/>
  <c r="AY80" i="9"/>
  <c r="AX80" i="9"/>
  <c r="M170" i="11"/>
  <c r="AP76" i="10"/>
  <c r="AP75" i="10"/>
  <c r="AP77" i="10"/>
  <c r="AP78" i="10"/>
  <c r="AP80" i="10"/>
  <c r="AR14" i="1"/>
  <c r="AU78" i="9"/>
  <c r="AX78" i="9" s="1"/>
  <c r="AV78" i="9"/>
  <c r="AY78" i="9" s="1"/>
  <c r="AV77" i="9"/>
  <c r="AY77" i="9" s="1"/>
  <c r="AU77" i="9"/>
  <c r="AX77" i="9" s="1"/>
  <c r="AU74" i="9"/>
  <c r="AX74" i="9" s="1"/>
  <c r="AV74" i="9"/>
  <c r="AY74" i="9" s="1"/>
  <c r="AU76" i="9"/>
  <c r="AX76" i="9" s="1"/>
  <c r="AV76" i="9"/>
  <c r="AY76" i="9" s="1"/>
  <c r="AU75" i="9"/>
  <c r="AX75" i="9" s="1"/>
  <c r="AV75" i="9"/>
  <c r="AY75" i="9" s="1"/>
  <c r="B133" i="8"/>
  <c r="B13" i="8"/>
  <c r="B156" i="8"/>
  <c r="AR15" i="1"/>
  <c r="AR16" i="1"/>
  <c r="AR17" i="1"/>
  <c r="B15" i="8"/>
  <c r="B137" i="8"/>
  <c r="B145" i="8"/>
  <c r="B149" i="8"/>
  <c r="B153" i="8"/>
  <c r="B31" i="8"/>
  <c r="B19" i="8"/>
  <c r="B29" i="8"/>
  <c r="B141" i="8"/>
  <c r="B17" i="8"/>
  <c r="B167" i="8"/>
  <c r="B183" i="8"/>
  <c r="B154" i="8"/>
  <c r="V16" i="8"/>
  <c r="N138" i="11"/>
  <c r="P138" i="11"/>
  <c r="AL138" i="11"/>
  <c r="AN138" i="11"/>
  <c r="N151" i="11"/>
  <c r="P151" i="11"/>
  <c r="N170" i="11"/>
  <c r="P170" i="11"/>
  <c r="M170" i="10"/>
  <c r="M138" i="11"/>
  <c r="O138" i="11"/>
  <c r="AK138" i="11"/>
  <c r="AM138" i="11"/>
  <c r="M151" i="11"/>
  <c r="O151" i="11"/>
  <c r="O170" i="11"/>
  <c r="N138" i="10"/>
  <c r="P138" i="10"/>
  <c r="AL138" i="10"/>
  <c r="AN138" i="10"/>
  <c r="N151" i="10"/>
  <c r="P151" i="10"/>
  <c r="N170" i="10"/>
  <c r="P170" i="10"/>
  <c r="M138" i="10"/>
  <c r="O138" i="10"/>
  <c r="AK138" i="10"/>
  <c r="AM138" i="10"/>
  <c r="M151" i="10"/>
  <c r="O151" i="10"/>
  <c r="O170" i="10"/>
  <c r="N138" i="9"/>
  <c r="P138" i="9"/>
  <c r="AL138" i="9"/>
  <c r="AN138" i="9"/>
  <c r="N151" i="9"/>
  <c r="P151" i="9"/>
  <c r="N170" i="9"/>
  <c r="P170" i="9"/>
  <c r="M138" i="9"/>
  <c r="O138" i="9"/>
  <c r="AK138" i="9"/>
  <c r="AM138" i="9"/>
  <c r="M151" i="9"/>
  <c r="O151" i="9"/>
  <c r="M170" i="9"/>
  <c r="O170" i="9"/>
  <c r="AR13" i="1"/>
  <c r="V13" i="5"/>
  <c r="V14" i="5"/>
  <c r="V15" i="5"/>
  <c r="V16" i="5"/>
  <c r="V12" i="5"/>
  <c r="W13" i="5" l="1"/>
  <c r="AU129" i="9"/>
  <c r="AV129" i="9"/>
  <c r="W14" i="5"/>
  <c r="AV17" i="10"/>
  <c r="AO17" i="10"/>
  <c r="AM17" i="10"/>
  <c r="AX17" i="10"/>
  <c r="AX17" i="9" s="1"/>
  <c r="BA17" i="9" s="1"/>
  <c r="X17" i="10"/>
  <c r="AW17" i="10"/>
  <c r="AW17" i="9" s="1"/>
  <c r="AZ17" i="9" s="1"/>
  <c r="AL17" i="10"/>
  <c r="Z17" i="10"/>
  <c r="W12" i="5"/>
  <c r="W16" i="5"/>
  <c r="AP17" i="10"/>
  <c r="W15" i="5"/>
  <c r="AM17" i="11"/>
  <c r="Z17" i="11"/>
  <c r="X17" i="11"/>
  <c r="AV17" i="11"/>
  <c r="AQ17" i="10"/>
  <c r="AP17" i="11"/>
  <c r="AL17" i="11"/>
  <c r="AO17" i="11"/>
  <c r="V12" i="8"/>
  <c r="AQ17" i="11"/>
  <c r="V14" i="8"/>
  <c r="V13" i="8"/>
  <c r="V15" i="8"/>
  <c r="M170" i="3" a="1"/>
  <c r="Q170" i="3" s="1"/>
  <c r="M151" i="3" a="1"/>
  <c r="Q151" i="3" s="1"/>
  <c r="AK138" i="3" a="1"/>
  <c r="AO138" i="3" s="1"/>
  <c r="M138" i="3" a="1"/>
  <c r="Q138" i="3" s="1"/>
  <c r="AP127" i="3"/>
  <c r="AP126" i="3"/>
  <c r="AP125" i="3"/>
  <c r="AP124" i="3"/>
  <c r="AP123" i="3"/>
  <c r="AP122" i="3"/>
  <c r="AP121" i="3"/>
  <c r="AP120" i="3"/>
  <c r="AP119" i="3"/>
  <c r="AP118" i="3"/>
  <c r="AP117" i="3"/>
  <c r="AP116" i="3"/>
  <c r="AP115" i="3"/>
  <c r="AP114" i="3"/>
  <c r="AP113" i="3"/>
  <c r="AP112" i="3"/>
  <c r="AP111" i="3"/>
  <c r="AP110" i="3"/>
  <c r="AP109" i="3"/>
  <c r="AP108" i="3"/>
  <c r="AP107" i="3"/>
  <c r="AP106" i="3"/>
  <c r="AP105" i="3"/>
  <c r="AP104" i="3"/>
  <c r="AP103" i="3"/>
  <c r="AP102" i="3"/>
  <c r="AP101" i="3"/>
  <c r="AP100" i="3"/>
  <c r="AP99" i="3"/>
  <c r="AP98" i="3"/>
  <c r="AP97" i="3"/>
  <c r="AP96" i="3"/>
  <c r="AP95" i="3"/>
  <c r="AP94" i="3"/>
  <c r="AP93" i="3"/>
  <c r="AP92" i="3"/>
  <c r="AP91" i="3"/>
  <c r="AP90" i="3"/>
  <c r="AP89" i="3"/>
  <c r="AP88" i="3"/>
  <c r="AP87" i="3"/>
  <c r="AP86" i="3"/>
  <c r="AP85" i="3"/>
  <c r="AP84" i="3"/>
  <c r="AP82" i="3"/>
  <c r="AP81" i="3"/>
  <c r="AP80" i="3"/>
  <c r="AP79" i="3"/>
  <c r="AP78" i="3"/>
  <c r="AP77" i="3"/>
  <c r="AP76" i="3"/>
  <c r="AP75" i="3"/>
  <c r="AP74" i="3"/>
  <c r="AR64" i="3"/>
  <c r="AR63" i="3"/>
  <c r="AR62" i="3"/>
  <c r="AR61" i="3"/>
  <c r="AR60" i="3"/>
  <c r="AR59" i="3"/>
  <c r="AR58" i="3"/>
  <c r="AR57" i="3"/>
  <c r="AR56" i="3"/>
  <c r="AR55" i="3"/>
  <c r="AR54" i="3"/>
  <c r="AR53" i="3"/>
  <c r="AR52" i="3"/>
  <c r="AR51" i="3"/>
  <c r="AR50" i="3"/>
  <c r="AR49" i="3"/>
  <c r="AR48" i="3"/>
  <c r="AR47" i="3"/>
  <c r="AR46" i="3"/>
  <c r="AR45" i="3"/>
  <c r="AR44" i="3"/>
  <c r="AR43" i="3"/>
  <c r="AR41" i="3"/>
  <c r="AR40" i="3"/>
  <c r="AR39" i="3"/>
  <c r="AR38" i="3"/>
  <c r="AR37" i="3"/>
  <c r="AR36" i="3"/>
  <c r="AR35" i="3"/>
  <c r="AR34" i="3"/>
  <c r="AR33" i="3"/>
  <c r="AR32" i="3"/>
  <c r="AR31" i="3"/>
  <c r="AR30" i="3"/>
  <c r="AR29" i="3"/>
  <c r="AR28" i="3"/>
  <c r="AR27" i="3"/>
  <c r="AR26" i="3"/>
  <c r="AR25" i="3"/>
  <c r="AR24" i="3"/>
  <c r="AR23" i="3"/>
  <c r="AR22" i="3"/>
  <c r="AR21" i="3"/>
  <c r="AR20" i="3"/>
  <c r="AR19" i="3"/>
  <c r="AR18" i="3"/>
  <c r="AR17" i="3"/>
  <c r="AR16" i="3"/>
  <c r="AR15" i="3"/>
  <c r="AR14" i="3"/>
  <c r="AR13" i="3"/>
  <c r="M170" i="2" a="1"/>
  <c r="Q170" i="2" s="1"/>
  <c r="M151" i="2" a="1"/>
  <c r="Q151" i="2" s="1"/>
  <c r="AL138" i="2" a="1"/>
  <c r="AP138" i="2" s="1"/>
  <c r="M138" i="2" a="1"/>
  <c r="Q138" i="2" s="1"/>
  <c r="AQ127" i="2"/>
  <c r="AQ126" i="2"/>
  <c r="AQ125" i="2"/>
  <c r="AQ124" i="2"/>
  <c r="AQ123" i="2"/>
  <c r="AQ122" i="2"/>
  <c r="AQ121" i="2"/>
  <c r="AQ120" i="2"/>
  <c r="AQ119" i="2"/>
  <c r="AQ118" i="2"/>
  <c r="AQ117" i="2"/>
  <c r="AQ116" i="2"/>
  <c r="AQ115" i="2"/>
  <c r="AQ114" i="2"/>
  <c r="AQ113" i="2"/>
  <c r="AQ112" i="2"/>
  <c r="AQ111" i="2"/>
  <c r="AQ110" i="2"/>
  <c r="AQ109" i="2"/>
  <c r="AQ108" i="2"/>
  <c r="AQ107" i="2"/>
  <c r="AQ106" i="2"/>
  <c r="AQ105" i="2"/>
  <c r="AQ104" i="2"/>
  <c r="AQ103" i="2"/>
  <c r="AQ102" i="2"/>
  <c r="AQ101" i="2"/>
  <c r="AQ100" i="2"/>
  <c r="AQ99" i="2"/>
  <c r="AQ98" i="2"/>
  <c r="AQ97" i="2"/>
  <c r="AQ96" i="2"/>
  <c r="AQ95" i="2"/>
  <c r="AQ94" i="2"/>
  <c r="AQ93" i="2"/>
  <c r="AQ92" i="2"/>
  <c r="AQ91" i="2"/>
  <c r="AQ90" i="2"/>
  <c r="AQ89" i="2"/>
  <c r="AQ88" i="2"/>
  <c r="AQ87" i="2"/>
  <c r="AQ86" i="2"/>
  <c r="AQ85" i="2"/>
  <c r="AQ84" i="2"/>
  <c r="AQ83" i="2"/>
  <c r="AS64" i="2"/>
  <c r="AS63" i="2"/>
  <c r="AS62" i="2"/>
  <c r="AS61" i="2"/>
  <c r="AS60" i="2"/>
  <c r="AS59" i="2"/>
  <c r="AS58" i="2"/>
  <c r="AS57" i="2"/>
  <c r="AS56" i="2"/>
  <c r="AS55" i="2"/>
  <c r="AS54" i="2"/>
  <c r="AS53" i="2"/>
  <c r="AS52" i="2"/>
  <c r="AS51" i="2"/>
  <c r="AS50" i="2"/>
  <c r="AS49" i="2"/>
  <c r="AS48" i="2"/>
  <c r="AS47" i="2"/>
  <c r="AS46" i="2"/>
  <c r="AS45" i="2"/>
  <c r="AS44" i="2"/>
  <c r="AS43" i="2"/>
  <c r="AS42" i="2"/>
  <c r="AS41" i="2"/>
  <c r="AS40" i="2"/>
  <c r="AS39" i="2"/>
  <c r="AS38" i="2"/>
  <c r="AS37" i="2"/>
  <c r="AS36" i="2"/>
  <c r="AS35" i="2"/>
  <c r="AS34" i="2"/>
  <c r="AS33" i="2"/>
  <c r="AS32" i="2"/>
  <c r="AS31" i="2"/>
  <c r="AS30" i="2"/>
  <c r="AS29" i="2"/>
  <c r="AS28" i="2"/>
  <c r="AS27" i="2"/>
  <c r="AS26" i="2"/>
  <c r="AS25" i="2"/>
  <c r="AS24" i="2"/>
  <c r="AS23" i="2"/>
  <c r="AS22" i="2"/>
  <c r="AS21" i="2"/>
  <c r="AS20" i="2"/>
  <c r="AS19" i="2"/>
  <c r="AS18" i="2"/>
  <c r="AS17" i="2"/>
  <c r="AS16" i="2"/>
  <c r="AS15" i="2"/>
  <c r="AS14" i="2"/>
  <c r="AS13" i="2"/>
  <c r="M170" i="1" a="1"/>
  <c r="Q170" i="1" s="1"/>
  <c r="M151" i="1" a="1"/>
  <c r="Q151" i="1" s="1"/>
  <c r="AK138" i="1" a="1"/>
  <c r="AO138" i="1" s="1"/>
  <c r="M138" i="1" a="1"/>
  <c r="Q138" i="1" s="1"/>
  <c r="AP127" i="1"/>
  <c r="AP126" i="1"/>
  <c r="AP125" i="1"/>
  <c r="AP124" i="1"/>
  <c r="AP123" i="1"/>
  <c r="AP122" i="1"/>
  <c r="AP121" i="1"/>
  <c r="AP120" i="1"/>
  <c r="AP119" i="1"/>
  <c r="AP118" i="1"/>
  <c r="AP117" i="1"/>
  <c r="AP116" i="1"/>
  <c r="AP115" i="1"/>
  <c r="AP114" i="1"/>
  <c r="AP113" i="1"/>
  <c r="AP112" i="1"/>
  <c r="AP111" i="1"/>
  <c r="AP110" i="1"/>
  <c r="AP109" i="1"/>
  <c r="AP108" i="1"/>
  <c r="AP107" i="1"/>
  <c r="AP106" i="1"/>
  <c r="AP105" i="1"/>
  <c r="AP104" i="1"/>
  <c r="AP103" i="1"/>
  <c r="AP102" i="1"/>
  <c r="AP101" i="1"/>
  <c r="AP100" i="1"/>
  <c r="AP99" i="1"/>
  <c r="AP98" i="1"/>
  <c r="AP97" i="1"/>
  <c r="AP96" i="1"/>
  <c r="AP95" i="1"/>
  <c r="AP94" i="1"/>
  <c r="AP93" i="1"/>
  <c r="AP92" i="1"/>
  <c r="AP91" i="1"/>
  <c r="AP90" i="1"/>
  <c r="AP89" i="1"/>
  <c r="AP88" i="1"/>
  <c r="AP87" i="1"/>
  <c r="AP86" i="1"/>
  <c r="AP85" i="1"/>
  <c r="AP84" i="1"/>
  <c r="AP83" i="1"/>
  <c r="AR64" i="1"/>
  <c r="AR63" i="1"/>
  <c r="AR62" i="1"/>
  <c r="AR61" i="1"/>
  <c r="AR60" i="1"/>
  <c r="AR59" i="1"/>
  <c r="AR58" i="1"/>
  <c r="AR57" i="1"/>
  <c r="AR56" i="1"/>
  <c r="AR55" i="1"/>
  <c r="AR54" i="1"/>
  <c r="AR53" i="1"/>
  <c r="AR52" i="1"/>
  <c r="AR51" i="1"/>
  <c r="AR50" i="1"/>
  <c r="AR49" i="1"/>
  <c r="AR48" i="1"/>
  <c r="AR47" i="1"/>
  <c r="AR46" i="1"/>
  <c r="AR45" i="1"/>
  <c r="AR44" i="1"/>
  <c r="AR43" i="1"/>
  <c r="AR42" i="1"/>
  <c r="AR41" i="1"/>
  <c r="AR40" i="1"/>
  <c r="AR38" i="1"/>
  <c r="AR37" i="1"/>
  <c r="AR36" i="1"/>
  <c r="AR35" i="1"/>
  <c r="AR34" i="1"/>
  <c r="AR33" i="1"/>
  <c r="AR32" i="1"/>
  <c r="AR31" i="1"/>
  <c r="AR30" i="1"/>
  <c r="AR29" i="1"/>
  <c r="AR28" i="1"/>
  <c r="AR27" i="1"/>
  <c r="AR26" i="1"/>
  <c r="AR25" i="1"/>
  <c r="AR24" i="1"/>
  <c r="AR23" i="1"/>
  <c r="AR22" i="1"/>
  <c r="AR21" i="1"/>
  <c r="AR20" i="1"/>
  <c r="AR19" i="1"/>
  <c r="AR18" i="1"/>
  <c r="AZ37" i="9" l="1"/>
  <c r="BA37" i="9"/>
  <c r="BA38" i="9"/>
  <c r="AZ38" i="9"/>
  <c r="X24" i="10"/>
  <c r="Z24" i="10"/>
  <c r="AX24" i="10"/>
  <c r="AX24" i="9" s="1"/>
  <c r="BA24" i="9" s="1"/>
  <c r="AO24" i="10"/>
  <c r="AW24" i="10"/>
  <c r="AW24" i="9" s="1"/>
  <c r="AZ24" i="9" s="1"/>
  <c r="AV24" i="10"/>
  <c r="AL24" i="10"/>
  <c r="AM24" i="10"/>
  <c r="X32" i="10"/>
  <c r="Z32" i="10"/>
  <c r="AX32" i="10"/>
  <c r="AX32" i="9" s="1"/>
  <c r="BA32" i="9" s="1"/>
  <c r="AO32" i="10"/>
  <c r="AW32" i="10"/>
  <c r="AW32" i="9" s="1"/>
  <c r="AZ32" i="9" s="1"/>
  <c r="AM32" i="10"/>
  <c r="AL32" i="10"/>
  <c r="AV32" i="10"/>
  <c r="AO21" i="10"/>
  <c r="Z21" i="10"/>
  <c r="AM21" i="10"/>
  <c r="AX21" i="10"/>
  <c r="AX21" i="9" s="1"/>
  <c r="BA21" i="9" s="1"/>
  <c r="AW21" i="10"/>
  <c r="AW21" i="9" s="1"/>
  <c r="AZ21" i="9" s="1"/>
  <c r="X21" i="10"/>
  <c r="AV21" i="10"/>
  <c r="AL21" i="10"/>
  <c r="AX33" i="10"/>
  <c r="AX33" i="9" s="1"/>
  <c r="BA33" i="9" s="1"/>
  <c r="Z33" i="10"/>
  <c r="AV33" i="10"/>
  <c r="X33" i="10"/>
  <c r="AO33" i="10"/>
  <c r="AW33" i="10"/>
  <c r="AW33" i="9" s="1"/>
  <c r="AZ33" i="9" s="1"/>
  <c r="AM33" i="10"/>
  <c r="AL33" i="10"/>
  <c r="Z18" i="10"/>
  <c r="AO18" i="10"/>
  <c r="AX18" i="10"/>
  <c r="AX18" i="9" s="1"/>
  <c r="BA18" i="9" s="1"/>
  <c r="X18" i="10"/>
  <c r="AW18" i="10"/>
  <c r="AW18" i="9" s="1"/>
  <c r="AZ18" i="9" s="1"/>
  <c r="AM18" i="10"/>
  <c r="AL18" i="10"/>
  <c r="AV18" i="10"/>
  <c r="AW22" i="10"/>
  <c r="AW22" i="9" s="1"/>
  <c r="AZ22" i="9" s="1"/>
  <c r="AM22" i="10"/>
  <c r="AL22" i="10"/>
  <c r="AO22" i="10"/>
  <c r="Z22" i="10"/>
  <c r="AV22" i="10"/>
  <c r="AX22" i="10"/>
  <c r="AX22" i="9" s="1"/>
  <c r="BA22" i="9" s="1"/>
  <c r="X22" i="10"/>
  <c r="AX26" i="10"/>
  <c r="AX26" i="9" s="1"/>
  <c r="BA26" i="9" s="1"/>
  <c r="X26" i="10"/>
  <c r="AW26" i="10"/>
  <c r="AW26" i="9" s="1"/>
  <c r="AZ26" i="9" s="1"/>
  <c r="AO26" i="10"/>
  <c r="AL26" i="10"/>
  <c r="AM26" i="10"/>
  <c r="Z26" i="10"/>
  <c r="AV26" i="10"/>
  <c r="AW30" i="10"/>
  <c r="AW30" i="9" s="1"/>
  <c r="AZ30" i="9" s="1"/>
  <c r="AM30" i="10"/>
  <c r="AL30" i="10"/>
  <c r="AO30" i="10"/>
  <c r="Z30" i="10"/>
  <c r="AV30" i="10"/>
  <c r="AX30" i="10"/>
  <c r="AX30" i="9" s="1"/>
  <c r="X30" i="10"/>
  <c r="AX34" i="10"/>
  <c r="AX34" i="9" s="1"/>
  <c r="BA34" i="9" s="1"/>
  <c r="X34" i="10"/>
  <c r="AW34" i="10"/>
  <c r="AW34" i="9" s="1"/>
  <c r="AZ34" i="9" s="1"/>
  <c r="AM34" i="10"/>
  <c r="AL34" i="10"/>
  <c r="AV34" i="10"/>
  <c r="Z34" i="10"/>
  <c r="AO34" i="10"/>
  <c r="X20" i="10"/>
  <c r="Z20" i="10"/>
  <c r="AX20" i="10"/>
  <c r="AX20" i="9" s="1"/>
  <c r="BA20" i="9" s="1"/>
  <c r="AV20" i="10"/>
  <c r="AW20" i="10"/>
  <c r="AW20" i="9" s="1"/>
  <c r="AZ20" i="9" s="1"/>
  <c r="AO20" i="10"/>
  <c r="AL20" i="10"/>
  <c r="AM20" i="10"/>
  <c r="X28" i="10"/>
  <c r="Z28" i="10"/>
  <c r="AX28" i="10"/>
  <c r="AX28" i="9" s="1"/>
  <c r="BA28" i="9" s="1"/>
  <c r="AV28" i="10"/>
  <c r="AW28" i="10"/>
  <c r="AW28" i="9" s="1"/>
  <c r="AZ28" i="9" s="1"/>
  <c r="AO28" i="10"/>
  <c r="AL28" i="10"/>
  <c r="AM28" i="10"/>
  <c r="X36" i="10"/>
  <c r="Z36" i="10"/>
  <c r="AX36" i="10"/>
  <c r="AX36" i="9" s="1"/>
  <c r="BA36" i="9" s="1"/>
  <c r="AV36" i="10"/>
  <c r="AW36" i="10"/>
  <c r="AW36" i="9" s="1"/>
  <c r="AZ36" i="9" s="1"/>
  <c r="AO36" i="10"/>
  <c r="AL36" i="10"/>
  <c r="AM36" i="10"/>
  <c r="AX25" i="10"/>
  <c r="AX25" i="9" s="1"/>
  <c r="BA25" i="9" s="1"/>
  <c r="X25" i="10"/>
  <c r="AV25" i="10"/>
  <c r="AW25" i="10"/>
  <c r="AW25" i="9" s="1"/>
  <c r="AZ25" i="9" s="1"/>
  <c r="AO25" i="10"/>
  <c r="AL25" i="10"/>
  <c r="AM25" i="10"/>
  <c r="Z25" i="10"/>
  <c r="AM29" i="10"/>
  <c r="AX29" i="10"/>
  <c r="AX29" i="9" s="1"/>
  <c r="BA29" i="9" s="1"/>
  <c r="AW29" i="10"/>
  <c r="AW29" i="9" s="1"/>
  <c r="AZ29" i="9" s="1"/>
  <c r="X29" i="10"/>
  <c r="AV29" i="10"/>
  <c r="AL29" i="10"/>
  <c r="AO29" i="10"/>
  <c r="Z29" i="10"/>
  <c r="AM19" i="10"/>
  <c r="AW19" i="10"/>
  <c r="AW19" i="9" s="1"/>
  <c r="AZ19" i="9" s="1"/>
  <c r="AV19" i="10"/>
  <c r="AL19" i="10"/>
  <c r="AO19" i="10"/>
  <c r="Z19" i="10"/>
  <c r="X19" i="10"/>
  <c r="AX19" i="10"/>
  <c r="AX19" i="9" s="1"/>
  <c r="BA19" i="9" s="1"/>
  <c r="AV23" i="10"/>
  <c r="AL23" i="10"/>
  <c r="AO23" i="10"/>
  <c r="AX23" i="10"/>
  <c r="AX23" i="9" s="1"/>
  <c r="BA23" i="9" s="1"/>
  <c r="X23" i="10"/>
  <c r="Z23" i="10"/>
  <c r="AM23" i="10"/>
  <c r="AW23" i="10"/>
  <c r="AW23" i="9" s="1"/>
  <c r="AZ23" i="9" s="1"/>
  <c r="AM27" i="10"/>
  <c r="AW27" i="10"/>
  <c r="AW27" i="9" s="1"/>
  <c r="AZ27" i="9" s="1"/>
  <c r="AV27" i="10"/>
  <c r="AL27" i="10"/>
  <c r="AO27" i="10"/>
  <c r="Z27" i="10"/>
  <c r="X27" i="10"/>
  <c r="AX27" i="10"/>
  <c r="AX27" i="9" s="1"/>
  <c r="BA27" i="9" s="1"/>
  <c r="AM31" i="10"/>
  <c r="Z31" i="10"/>
  <c r="AV31" i="10"/>
  <c r="AX31" i="10"/>
  <c r="AX31" i="9" s="1"/>
  <c r="BA31" i="9" s="1"/>
  <c r="AO31" i="10"/>
  <c r="AW31" i="10"/>
  <c r="AW31" i="9" s="1"/>
  <c r="AZ31" i="9" s="1"/>
  <c r="X31" i="10"/>
  <c r="AL31" i="10"/>
  <c r="AV35" i="10"/>
  <c r="AW35" i="10"/>
  <c r="AW35" i="9" s="1"/>
  <c r="AZ35" i="9" s="1"/>
  <c r="AO35" i="10"/>
  <c r="AL35" i="10"/>
  <c r="AX35" i="10"/>
  <c r="AX35" i="9" s="1"/>
  <c r="BA35" i="9" s="1"/>
  <c r="Z35" i="10"/>
  <c r="AM35" i="10"/>
  <c r="X35" i="10"/>
  <c r="AP17" i="9"/>
  <c r="AP14" i="10"/>
  <c r="AX14" i="10"/>
  <c r="AX14" i="9" s="1"/>
  <c r="BA14" i="9" s="1"/>
  <c r="AW14" i="10"/>
  <c r="AW14" i="9" s="1"/>
  <c r="AZ14" i="9" s="1"/>
  <c r="AL14" i="10"/>
  <c r="Z14" i="10"/>
  <c r="X14" i="10"/>
  <c r="AM14" i="10"/>
  <c r="AV14" i="10"/>
  <c r="AO14" i="10"/>
  <c r="AP15" i="10"/>
  <c r="AM15" i="10"/>
  <c r="AV15" i="10"/>
  <c r="AO15" i="10"/>
  <c r="X15" i="10"/>
  <c r="Z15" i="10"/>
  <c r="AX15" i="10"/>
  <c r="AX15" i="9" s="1"/>
  <c r="BA15" i="9" s="1"/>
  <c r="AW15" i="10"/>
  <c r="AW15" i="9" s="1"/>
  <c r="AZ15" i="9" s="1"/>
  <c r="AL15" i="10"/>
  <c r="X17" i="9"/>
  <c r="AP16" i="10"/>
  <c r="X16" i="10"/>
  <c r="AX16" i="10"/>
  <c r="AX16" i="9" s="1"/>
  <c r="BA16" i="9" s="1"/>
  <c r="AW16" i="10"/>
  <c r="AW16" i="9" s="1"/>
  <c r="AZ16" i="9" s="1"/>
  <c r="AL16" i="10"/>
  <c r="Z16" i="10"/>
  <c r="AO16" i="10"/>
  <c r="AM16" i="10"/>
  <c r="AV16" i="10"/>
  <c r="AP13" i="10"/>
  <c r="AW13" i="10"/>
  <c r="AX13" i="10"/>
  <c r="AM17" i="9"/>
  <c r="AO17" i="9"/>
  <c r="AV13" i="10"/>
  <c r="Z17" i="9"/>
  <c r="AV17" i="9"/>
  <c r="AP23" i="10"/>
  <c r="W22" i="5"/>
  <c r="AP31" i="10"/>
  <c r="W30" i="5"/>
  <c r="W38" i="5"/>
  <c r="W46" i="5"/>
  <c r="W54" i="5"/>
  <c r="Z76" i="11"/>
  <c r="Z76" i="9" s="1"/>
  <c r="AO76" i="11"/>
  <c r="AO76" i="9" s="1"/>
  <c r="AN76" i="11"/>
  <c r="W76" i="11"/>
  <c r="W76" i="9" s="1"/>
  <c r="AK76" i="11"/>
  <c r="AK76" i="9" s="1"/>
  <c r="AT76" i="11"/>
  <c r="AT76" i="9" s="1"/>
  <c r="AM76" i="11"/>
  <c r="AM76" i="9" s="1"/>
  <c r="T76" i="11"/>
  <c r="W74" i="5"/>
  <c r="W82" i="5"/>
  <c r="W90" i="5"/>
  <c r="W98" i="5"/>
  <c r="W102" i="5"/>
  <c r="W114" i="5"/>
  <c r="W122" i="5"/>
  <c r="AP20" i="10"/>
  <c r="W19" i="5"/>
  <c r="AP28" i="10"/>
  <c r="W27" i="5"/>
  <c r="AP36" i="10"/>
  <c r="W35" i="5"/>
  <c r="W43" i="5"/>
  <c r="W51" i="5"/>
  <c r="W59" i="5"/>
  <c r="Z77" i="11"/>
  <c r="Z77" i="9" s="1"/>
  <c r="AN77" i="11"/>
  <c r="W77" i="11"/>
  <c r="W77" i="9" s="1"/>
  <c r="AM77" i="11"/>
  <c r="AM77" i="9" s="1"/>
  <c r="T77" i="11"/>
  <c r="AK77" i="11"/>
  <c r="AK77" i="9" s="1"/>
  <c r="AT77" i="11"/>
  <c r="AT77" i="9" s="1"/>
  <c r="AO77" i="11"/>
  <c r="AO77" i="9" s="1"/>
  <c r="W75" i="5"/>
  <c r="W83" i="5"/>
  <c r="W87" i="5"/>
  <c r="W95" i="5"/>
  <c r="W103" i="5"/>
  <c r="W115" i="5"/>
  <c r="W119" i="5"/>
  <c r="AP21" i="10"/>
  <c r="W20" i="5"/>
  <c r="AP25" i="10"/>
  <c r="W24" i="5"/>
  <c r="AP29" i="10"/>
  <c r="W28" i="5"/>
  <c r="AP33" i="10"/>
  <c r="W32" i="5"/>
  <c r="W36" i="5"/>
  <c r="W40" i="5"/>
  <c r="W44" i="5"/>
  <c r="W48" i="5"/>
  <c r="W52" i="5"/>
  <c r="W56" i="5"/>
  <c r="W60" i="5"/>
  <c r="AK74" i="11"/>
  <c r="AK74" i="9" s="1"/>
  <c r="AO74" i="11"/>
  <c r="AO74" i="9" s="1"/>
  <c r="AM74" i="11"/>
  <c r="AM74" i="9" s="1"/>
  <c r="W74" i="11"/>
  <c r="W74" i="9" s="1"/>
  <c r="T74" i="11"/>
  <c r="T74" i="9" s="1"/>
  <c r="AN74" i="11"/>
  <c r="Z74" i="11"/>
  <c r="Z74" i="9" s="1"/>
  <c r="AT74" i="11"/>
  <c r="W72" i="5"/>
  <c r="AK78" i="11"/>
  <c r="AK78" i="9" s="1"/>
  <c r="AM78" i="11"/>
  <c r="AM78" i="9" s="1"/>
  <c r="AT78" i="11"/>
  <c r="AT78" i="9" s="1"/>
  <c r="Z78" i="11"/>
  <c r="Z78" i="9" s="1"/>
  <c r="AN78" i="11"/>
  <c r="AO78" i="11"/>
  <c r="AO78" i="9" s="1"/>
  <c r="T78" i="11"/>
  <c r="W78" i="11"/>
  <c r="W78" i="9" s="1"/>
  <c r="W76" i="5"/>
  <c r="W80" i="5"/>
  <c r="W84" i="5"/>
  <c r="W88" i="5"/>
  <c r="W92" i="5"/>
  <c r="W96" i="5"/>
  <c r="W100" i="5"/>
  <c r="W104" i="5"/>
  <c r="W108" i="5"/>
  <c r="W112" i="5"/>
  <c r="W116" i="5"/>
  <c r="W120" i="5"/>
  <c r="W124" i="5"/>
  <c r="AP19" i="10"/>
  <c r="W18" i="5"/>
  <c r="AP27" i="10"/>
  <c r="W26" i="5"/>
  <c r="AP35" i="10"/>
  <c r="W34" i="5"/>
  <c r="W42" i="5"/>
  <c r="W50" i="5"/>
  <c r="W58" i="5"/>
  <c r="W62" i="5"/>
  <c r="Z80" i="11"/>
  <c r="AK80" i="11"/>
  <c r="AM80" i="11"/>
  <c r="AO80" i="11"/>
  <c r="AT80" i="11"/>
  <c r="AT80" i="9" s="1"/>
  <c r="AN80" i="11"/>
  <c r="W80" i="11"/>
  <c r="T80" i="11"/>
  <c r="W78" i="5"/>
  <c r="W86" i="5"/>
  <c r="W94" i="5"/>
  <c r="W106" i="5"/>
  <c r="W110" i="5"/>
  <c r="W118" i="5"/>
  <c r="AP24" i="10"/>
  <c r="W23" i="5"/>
  <c r="AP32" i="10"/>
  <c r="W31" i="5"/>
  <c r="W39" i="5"/>
  <c r="W47" i="5"/>
  <c r="W55" i="5"/>
  <c r="W63" i="5"/>
  <c r="W79" i="5"/>
  <c r="W91" i="5"/>
  <c r="W99" i="5"/>
  <c r="W107" i="5"/>
  <c r="W111" i="5"/>
  <c r="W123" i="5"/>
  <c r="AP18" i="10"/>
  <c r="W17" i="5"/>
  <c r="AP22" i="10"/>
  <c r="W21" i="5"/>
  <c r="AP26" i="10"/>
  <c r="W25" i="5"/>
  <c r="AP30" i="10"/>
  <c r="W29" i="5"/>
  <c r="AP34" i="10"/>
  <c r="W33" i="5"/>
  <c r="W37" i="5"/>
  <c r="W41" i="5"/>
  <c r="W45" i="5"/>
  <c r="W49" i="5"/>
  <c r="W53" i="5"/>
  <c r="W57" i="5"/>
  <c r="W61" i="5"/>
  <c r="Z75" i="11"/>
  <c r="Z75" i="9" s="1"/>
  <c r="AK75" i="11"/>
  <c r="AK75" i="9" s="1"/>
  <c r="AO75" i="11"/>
  <c r="AO75" i="9" s="1"/>
  <c r="AM75" i="11"/>
  <c r="AM75" i="9" s="1"/>
  <c r="AT75" i="11"/>
  <c r="AT75" i="9" s="1"/>
  <c r="T75" i="11"/>
  <c r="AN75" i="11"/>
  <c r="W75" i="11"/>
  <c r="W75" i="9" s="1"/>
  <c r="W73" i="5"/>
  <c r="Z79" i="11"/>
  <c r="Z79" i="9" s="1"/>
  <c r="AK79" i="11"/>
  <c r="AK79" i="9" s="1"/>
  <c r="AM79" i="11"/>
  <c r="AM79" i="9" s="1"/>
  <c r="AO79" i="11"/>
  <c r="AO79" i="9" s="1"/>
  <c r="AT79" i="11"/>
  <c r="AT79" i="9" s="1"/>
  <c r="T79" i="11"/>
  <c r="AN79" i="11"/>
  <c r="W79" i="11"/>
  <c r="W79" i="9" s="1"/>
  <c r="W77" i="5"/>
  <c r="W81" i="5"/>
  <c r="W85" i="5"/>
  <c r="W89" i="5"/>
  <c r="W93" i="5"/>
  <c r="W97" i="5"/>
  <c r="W101" i="5"/>
  <c r="W105" i="5"/>
  <c r="W109" i="5"/>
  <c r="W113" i="5"/>
  <c r="W117" i="5"/>
  <c r="W121" i="5"/>
  <c r="W125" i="5"/>
  <c r="AO13" i="10"/>
  <c r="AQ13" i="10"/>
  <c r="AV13" i="11"/>
  <c r="AO13" i="11"/>
  <c r="AQ13" i="11"/>
  <c r="AM13" i="11"/>
  <c r="AM13" i="10"/>
  <c r="AR17" i="10"/>
  <c r="AV20" i="11"/>
  <c r="AP20" i="11"/>
  <c r="AQ20" i="11"/>
  <c r="AQ20" i="9" s="1"/>
  <c r="AO20" i="11"/>
  <c r="AM20" i="11"/>
  <c r="Z20" i="11"/>
  <c r="Z20" i="9" s="1"/>
  <c r="AL20" i="11"/>
  <c r="X20" i="11"/>
  <c r="X20" i="9" s="1"/>
  <c r="AV24" i="11"/>
  <c r="AP24" i="11"/>
  <c r="AQ24" i="11"/>
  <c r="AQ24" i="9" s="1"/>
  <c r="AO24" i="11"/>
  <c r="AM24" i="11"/>
  <c r="Z24" i="11"/>
  <c r="Z24" i="9" s="1"/>
  <c r="AL24" i="11"/>
  <c r="X24" i="11"/>
  <c r="X24" i="9" s="1"/>
  <c r="AV28" i="11"/>
  <c r="AP28" i="11"/>
  <c r="AQ28" i="11"/>
  <c r="AQ28" i="9" s="1"/>
  <c r="AO28" i="11"/>
  <c r="AM28" i="11"/>
  <c r="Z28" i="11"/>
  <c r="Z28" i="9" s="1"/>
  <c r="AL28" i="11"/>
  <c r="X28" i="11"/>
  <c r="X28" i="9" s="1"/>
  <c r="AV32" i="11"/>
  <c r="AP32" i="11"/>
  <c r="AQ32" i="11"/>
  <c r="AQ32" i="9" s="1"/>
  <c r="AO32" i="11"/>
  <c r="AM32" i="11"/>
  <c r="Z32" i="11"/>
  <c r="Z32" i="9" s="1"/>
  <c r="AL32" i="11"/>
  <c r="X32" i="11"/>
  <c r="X32" i="9" s="1"/>
  <c r="AV36" i="11"/>
  <c r="AP36" i="11"/>
  <c r="AQ36" i="11"/>
  <c r="AQ36" i="9" s="1"/>
  <c r="AO36" i="11"/>
  <c r="AM36" i="11"/>
  <c r="Z36" i="11"/>
  <c r="Z36" i="9" s="1"/>
  <c r="AL36" i="11"/>
  <c r="X36" i="11"/>
  <c r="X36" i="9" s="1"/>
  <c r="AQ19" i="11"/>
  <c r="AQ19" i="9" s="1"/>
  <c r="AO19" i="11"/>
  <c r="AV19" i="11"/>
  <c r="AP19" i="11"/>
  <c r="AL19" i="11"/>
  <c r="X19" i="11"/>
  <c r="AM19" i="11"/>
  <c r="Z19" i="11"/>
  <c r="AQ21" i="11"/>
  <c r="AQ21" i="9" s="1"/>
  <c r="AO21" i="11"/>
  <c r="AV21" i="11"/>
  <c r="AP21" i="11"/>
  <c r="AL21" i="11"/>
  <c r="X21" i="11"/>
  <c r="X21" i="9" s="1"/>
  <c r="AM21" i="11"/>
  <c r="Z21" i="11"/>
  <c r="AQ23" i="11"/>
  <c r="AQ23" i="9" s="1"/>
  <c r="AO23" i="11"/>
  <c r="AV23" i="11"/>
  <c r="AP23" i="11"/>
  <c r="AL23" i="11"/>
  <c r="X23" i="11"/>
  <c r="AM23" i="11"/>
  <c r="Z23" i="11"/>
  <c r="AQ25" i="11"/>
  <c r="AQ25" i="9" s="1"/>
  <c r="AO25" i="11"/>
  <c r="AV25" i="11"/>
  <c r="AP25" i="11"/>
  <c r="AL25" i="11"/>
  <c r="X25" i="11"/>
  <c r="X25" i="9" s="1"/>
  <c r="AM25" i="11"/>
  <c r="Z25" i="11"/>
  <c r="AQ27" i="11"/>
  <c r="AQ27" i="9" s="1"/>
  <c r="AO27" i="11"/>
  <c r="AV27" i="11"/>
  <c r="AP27" i="11"/>
  <c r="AL27" i="11"/>
  <c r="X27" i="11"/>
  <c r="AM27" i="11"/>
  <c r="Z27" i="11"/>
  <c r="AQ29" i="11"/>
  <c r="AQ29" i="9" s="1"/>
  <c r="AO29" i="11"/>
  <c r="AV29" i="11"/>
  <c r="AP29" i="11"/>
  <c r="AL29" i="11"/>
  <c r="AM29" i="11"/>
  <c r="Z29" i="11"/>
  <c r="Z29" i="9" s="1"/>
  <c r="X29" i="11"/>
  <c r="AQ31" i="11"/>
  <c r="AQ31" i="9" s="1"/>
  <c r="AO31" i="11"/>
  <c r="AV31" i="11"/>
  <c r="AP31" i="11"/>
  <c r="AL31" i="11"/>
  <c r="AM31" i="11"/>
  <c r="Z31" i="11"/>
  <c r="X31" i="11"/>
  <c r="AQ33" i="11"/>
  <c r="AQ33" i="9" s="1"/>
  <c r="AO33" i="11"/>
  <c r="AV33" i="11"/>
  <c r="AP33" i="11"/>
  <c r="AL33" i="11"/>
  <c r="AM33" i="11"/>
  <c r="Z33" i="11"/>
  <c r="X33" i="11"/>
  <c r="AQ35" i="11"/>
  <c r="AQ35" i="9" s="1"/>
  <c r="AO35" i="11"/>
  <c r="AV35" i="11"/>
  <c r="AP35" i="11"/>
  <c r="AL35" i="11"/>
  <c r="AM35" i="11"/>
  <c r="Z35" i="11"/>
  <c r="X35" i="11"/>
  <c r="AY39" i="9"/>
  <c r="AV18" i="11"/>
  <c r="AP18" i="11"/>
  <c r="AQ18" i="11"/>
  <c r="AQ18" i="9" s="1"/>
  <c r="AO18" i="11"/>
  <c r="AM18" i="11"/>
  <c r="Z18" i="11"/>
  <c r="AL18" i="11"/>
  <c r="X18" i="11"/>
  <c r="AV22" i="11"/>
  <c r="AP22" i="11"/>
  <c r="AQ22" i="11"/>
  <c r="AQ22" i="9" s="1"/>
  <c r="AO22" i="11"/>
  <c r="AM22" i="11"/>
  <c r="Z22" i="11"/>
  <c r="AL22" i="11"/>
  <c r="X22" i="11"/>
  <c r="AV26" i="11"/>
  <c r="AP26" i="11"/>
  <c r="AQ26" i="11"/>
  <c r="AQ26" i="9" s="1"/>
  <c r="AO26" i="11"/>
  <c r="AM26" i="11"/>
  <c r="Z26" i="11"/>
  <c r="AL26" i="11"/>
  <c r="X26" i="11"/>
  <c r="AV30" i="11"/>
  <c r="AP30" i="11"/>
  <c r="AQ30" i="11"/>
  <c r="AQ30" i="9" s="1"/>
  <c r="AO30" i="11"/>
  <c r="AM30" i="11"/>
  <c r="Z30" i="11"/>
  <c r="AL30" i="11"/>
  <c r="X30" i="11"/>
  <c r="AV34" i="11"/>
  <c r="AP34" i="11"/>
  <c r="AQ34" i="11"/>
  <c r="AQ34" i="9" s="1"/>
  <c r="AO34" i="11"/>
  <c r="AM34" i="11"/>
  <c r="Z34" i="11"/>
  <c r="AL34" i="11"/>
  <c r="X34" i="11"/>
  <c r="X13" i="11"/>
  <c r="X13" i="10"/>
  <c r="AL13" i="11"/>
  <c r="AL13" i="10"/>
  <c r="Z13" i="11"/>
  <c r="AP13" i="11"/>
  <c r="Z13" i="10"/>
  <c r="AR17" i="11"/>
  <c r="AL17" i="9"/>
  <c r="AQ17" i="9"/>
  <c r="AQ15" i="11"/>
  <c r="AO15" i="11"/>
  <c r="AL15" i="11"/>
  <c r="AQ15" i="10"/>
  <c r="AV15" i="11"/>
  <c r="AM15" i="11"/>
  <c r="X15" i="11"/>
  <c r="AP15" i="11"/>
  <c r="Z15" i="11"/>
  <c r="AQ16" i="10"/>
  <c r="AV16" i="11"/>
  <c r="AP16" i="11"/>
  <c r="AM16" i="11"/>
  <c r="Z16" i="11"/>
  <c r="X16" i="11"/>
  <c r="AO16" i="11"/>
  <c r="AQ16" i="11"/>
  <c r="AL16" i="11"/>
  <c r="AQ14" i="10"/>
  <c r="AV14" i="11"/>
  <c r="AP14" i="11"/>
  <c r="AM14" i="11"/>
  <c r="Z14" i="11"/>
  <c r="X14" i="11"/>
  <c r="AQ14" i="11"/>
  <c r="AL14" i="11"/>
  <c r="AO14" i="11"/>
  <c r="N138" i="3"/>
  <c r="P138" i="3"/>
  <c r="AL138" i="3"/>
  <c r="AN138" i="3"/>
  <c r="N151" i="3"/>
  <c r="P151" i="3"/>
  <c r="N170" i="3"/>
  <c r="P170" i="3"/>
  <c r="M138" i="3"/>
  <c r="O138" i="3"/>
  <c r="AK138" i="3"/>
  <c r="AM138" i="3"/>
  <c r="M151" i="3"/>
  <c r="O151" i="3"/>
  <c r="M170" i="3"/>
  <c r="O170" i="3"/>
  <c r="N138" i="2"/>
  <c r="P138" i="2"/>
  <c r="AM138" i="2"/>
  <c r="AO138" i="2"/>
  <c r="N151" i="2"/>
  <c r="P151" i="2"/>
  <c r="N170" i="2"/>
  <c r="P170" i="2"/>
  <c r="M138" i="2"/>
  <c r="O138" i="2"/>
  <c r="AL138" i="2"/>
  <c r="AN138" i="2"/>
  <c r="M151" i="2"/>
  <c r="O151" i="2"/>
  <c r="M170" i="2"/>
  <c r="O170" i="2"/>
  <c r="N138" i="1"/>
  <c r="P138" i="1"/>
  <c r="AL138" i="1"/>
  <c r="AN138" i="1"/>
  <c r="N151" i="1"/>
  <c r="P151" i="1"/>
  <c r="N170" i="1"/>
  <c r="P170" i="1"/>
  <c r="M138" i="1"/>
  <c r="O138" i="1"/>
  <c r="AK138" i="1"/>
  <c r="AM138" i="1"/>
  <c r="M151" i="1"/>
  <c r="O151" i="1"/>
  <c r="M170" i="1"/>
  <c r="O170" i="1"/>
  <c r="Z34" i="9" l="1"/>
  <c r="Z26" i="9"/>
  <c r="AO35" i="9"/>
  <c r="X27" i="9"/>
  <c r="AO23" i="9"/>
  <c r="X19" i="9"/>
  <c r="AV34" i="9"/>
  <c r="AM30" i="9"/>
  <c r="AV30" i="9"/>
  <c r="AM26" i="9"/>
  <c r="AM22" i="9"/>
  <c r="AV22" i="9"/>
  <c r="AM18" i="9"/>
  <c r="AL29" i="9"/>
  <c r="AL25" i="9"/>
  <c r="AL23" i="9"/>
  <c r="AM32" i="9"/>
  <c r="AV24" i="9"/>
  <c r="X66" i="10"/>
  <c r="X67" i="9" s="1"/>
  <c r="AM35" i="9"/>
  <c r="AM33" i="9"/>
  <c r="AO29" i="9"/>
  <c r="T129" i="11"/>
  <c r="T130" i="9" s="1"/>
  <c r="AM66" i="11"/>
  <c r="AO66" i="10"/>
  <c r="AL66" i="10"/>
  <c r="X34" i="9"/>
  <c r="X26" i="9"/>
  <c r="AO18" i="9"/>
  <c r="Z27" i="9"/>
  <c r="Z23" i="9"/>
  <c r="Z21" i="9"/>
  <c r="Z19" i="9"/>
  <c r="AO36" i="9"/>
  <c r="AO28" i="9"/>
  <c r="AO20" i="9"/>
  <c r="AO66" i="11"/>
  <c r="AN129" i="11"/>
  <c r="AX13" i="9"/>
  <c r="BA13" i="9" s="1"/>
  <c r="AX66" i="10"/>
  <c r="AX67" i="9" s="1"/>
  <c r="AP13" i="9"/>
  <c r="AP66" i="11"/>
  <c r="AP66" i="10"/>
  <c r="AQ66" i="11"/>
  <c r="Z66" i="10"/>
  <c r="Z67" i="9" s="1"/>
  <c r="Z35" i="9"/>
  <c r="Z33" i="9"/>
  <c r="Z31" i="9"/>
  <c r="AM66" i="10"/>
  <c r="AV66" i="10"/>
  <c r="AW13" i="9"/>
  <c r="AZ13" i="9" s="1"/>
  <c r="AW66" i="10"/>
  <c r="AW67" i="9" s="1"/>
  <c r="AK80" i="9"/>
  <c r="AK129" i="9" s="1"/>
  <c r="AK129" i="11"/>
  <c r="Z80" i="9"/>
  <c r="Z129" i="9" s="1"/>
  <c r="Z129" i="11"/>
  <c r="AO80" i="9"/>
  <c r="AO129" i="9" s="1"/>
  <c r="AO129" i="11"/>
  <c r="W80" i="9"/>
  <c r="W129" i="9" s="1"/>
  <c r="W129" i="11"/>
  <c r="W130" i="9" s="1"/>
  <c r="AM80" i="9"/>
  <c r="AM129" i="9" s="1"/>
  <c r="AM129" i="11"/>
  <c r="BA30" i="9"/>
  <c r="AW66" i="9"/>
  <c r="AT74" i="9"/>
  <c r="AT129" i="9" s="1"/>
  <c r="AT129" i="11"/>
  <c r="AO15" i="9"/>
  <c r="Z30" i="9"/>
  <c r="Z22" i="9"/>
  <c r="Z18" i="9"/>
  <c r="AO33" i="9"/>
  <c r="AM31" i="9"/>
  <c r="AO31" i="9"/>
  <c r="AM29" i="9"/>
  <c r="AO27" i="9"/>
  <c r="AO25" i="9"/>
  <c r="X23" i="9"/>
  <c r="AO21" i="9"/>
  <c r="AO19" i="9"/>
  <c r="AL34" i="9"/>
  <c r="AL30" i="9"/>
  <c r="AL26" i="9"/>
  <c r="AL22" i="9"/>
  <c r="AL18" i="9"/>
  <c r="AV35" i="9"/>
  <c r="AV33" i="9"/>
  <c r="AV31" i="9"/>
  <c r="AV29" i="9"/>
  <c r="AM27" i="9"/>
  <c r="AV27" i="9"/>
  <c r="AM25" i="9"/>
  <c r="AV25" i="9"/>
  <c r="AM23" i="9"/>
  <c r="AV23" i="9"/>
  <c r="AM21" i="9"/>
  <c r="AV21" i="9"/>
  <c r="AM19" i="9"/>
  <c r="AV19" i="9"/>
  <c r="AL36" i="9"/>
  <c r="AL32" i="9"/>
  <c r="AL28" i="9"/>
  <c r="AL24" i="9"/>
  <c r="AL20" i="9"/>
  <c r="AM34" i="9"/>
  <c r="AV26" i="9"/>
  <c r="AV18" i="9"/>
  <c r="AL35" i="9"/>
  <c r="AL33" i="9"/>
  <c r="AL31" i="9"/>
  <c r="AL27" i="9"/>
  <c r="AL21" i="9"/>
  <c r="AL19" i="9"/>
  <c r="AM36" i="9"/>
  <c r="AV36" i="9"/>
  <c r="AV32" i="9"/>
  <c r="AM28" i="9"/>
  <c r="AV28" i="9"/>
  <c r="AM24" i="9"/>
  <c r="AM20" i="9"/>
  <c r="AV20" i="9"/>
  <c r="AO34" i="9"/>
  <c r="X30" i="9"/>
  <c r="AO30" i="9"/>
  <c r="AO26" i="9"/>
  <c r="X22" i="9"/>
  <c r="AO22" i="9"/>
  <c r="X18" i="9"/>
  <c r="X35" i="9"/>
  <c r="X33" i="9"/>
  <c r="X31" i="9"/>
  <c r="X29" i="9"/>
  <c r="Z25" i="9"/>
  <c r="AO32" i="9"/>
  <c r="AO24" i="9"/>
  <c r="AY62" i="9"/>
  <c r="AY60" i="9"/>
  <c r="AY58" i="9"/>
  <c r="AY56" i="9"/>
  <c r="AY54" i="9"/>
  <c r="AY52" i="9"/>
  <c r="AY50" i="9"/>
  <c r="AY48" i="9"/>
  <c r="AY46" i="9"/>
  <c r="AY44" i="9"/>
  <c r="AY42" i="9"/>
  <c r="AY40" i="9"/>
  <c r="AY38" i="9"/>
  <c r="AY63" i="9"/>
  <c r="AY61" i="9"/>
  <c r="AY59" i="9"/>
  <c r="AY57" i="9"/>
  <c r="AY55" i="9"/>
  <c r="AY53" i="9"/>
  <c r="AY51" i="9"/>
  <c r="AY49" i="9"/>
  <c r="AY47" i="9"/>
  <c r="AY45" i="9"/>
  <c r="AY43" i="9"/>
  <c r="AY41" i="9"/>
  <c r="AY37" i="9"/>
  <c r="AR34" i="10"/>
  <c r="AP34" i="9"/>
  <c r="AR26" i="10"/>
  <c r="AP26" i="9"/>
  <c r="AR18" i="10"/>
  <c r="AP18" i="9"/>
  <c r="AR24" i="10"/>
  <c r="AP24" i="9"/>
  <c r="AR27" i="10"/>
  <c r="AP27" i="9"/>
  <c r="AR29" i="10"/>
  <c r="AP29" i="9"/>
  <c r="AR21" i="10"/>
  <c r="AP21" i="9"/>
  <c r="AR28" i="10"/>
  <c r="AP28" i="9"/>
  <c r="AR31" i="10"/>
  <c r="AP31" i="9"/>
  <c r="AR30" i="10"/>
  <c r="AP30" i="9"/>
  <c r="AR22" i="10"/>
  <c r="AP22" i="9"/>
  <c r="AR32" i="10"/>
  <c r="AP32" i="9"/>
  <c r="AR35" i="10"/>
  <c r="AP35" i="9"/>
  <c r="AR19" i="10"/>
  <c r="AP19" i="9"/>
  <c r="AR33" i="10"/>
  <c r="AP33" i="9"/>
  <c r="AR25" i="10"/>
  <c r="AP25" i="9"/>
  <c r="AR36" i="10"/>
  <c r="AP36" i="9"/>
  <c r="AR20" i="10"/>
  <c r="AP20" i="9"/>
  <c r="AR23" i="10"/>
  <c r="AP23" i="9"/>
  <c r="AV13" i="9"/>
  <c r="Z13" i="9"/>
  <c r="AO13" i="9"/>
  <c r="AR30" i="11"/>
  <c r="AR18" i="11"/>
  <c r="AR35" i="11"/>
  <c r="AR31" i="11"/>
  <c r="AR29" i="11"/>
  <c r="AR36" i="11"/>
  <c r="AR24" i="11"/>
  <c r="AR34" i="11"/>
  <c r="AR26" i="11"/>
  <c r="AR22" i="11"/>
  <c r="AR33" i="11"/>
  <c r="AR32" i="11"/>
  <c r="AR28" i="11"/>
  <c r="AR20" i="11"/>
  <c r="AR27" i="11"/>
  <c r="AR25" i="11"/>
  <c r="AR23" i="11"/>
  <c r="AR21" i="11"/>
  <c r="AR19" i="11"/>
  <c r="X13" i="9"/>
  <c r="AM13" i="9"/>
  <c r="AQ13" i="9"/>
  <c r="AN79" i="9"/>
  <c r="AW115" i="11"/>
  <c r="AW107" i="11"/>
  <c r="AW96" i="11"/>
  <c r="AW126" i="9"/>
  <c r="AW126" i="11"/>
  <c r="AW94" i="9"/>
  <c r="AW94" i="11"/>
  <c r="AN77" i="9"/>
  <c r="AW116" i="11"/>
  <c r="AW104" i="11"/>
  <c r="AR13" i="10"/>
  <c r="AW101" i="9"/>
  <c r="AW101" i="11"/>
  <c r="AW127" i="11"/>
  <c r="AW119" i="11"/>
  <c r="AW111" i="11"/>
  <c r="AW103" i="11"/>
  <c r="AW95" i="11"/>
  <c r="T79" i="9"/>
  <c r="AP79" i="11"/>
  <c r="AW79" i="11" s="1"/>
  <c r="AW125" i="9"/>
  <c r="AW125" i="11"/>
  <c r="AW109" i="11"/>
  <c r="AW93" i="9"/>
  <c r="AW93" i="11"/>
  <c r="AW120" i="11"/>
  <c r="AW112" i="11"/>
  <c r="AW118" i="11"/>
  <c r="AW114" i="9"/>
  <c r="AW114" i="11"/>
  <c r="AW106" i="9"/>
  <c r="AW106" i="11"/>
  <c r="AW98" i="9"/>
  <c r="AW98" i="11"/>
  <c r="AW82" i="9"/>
  <c r="AW82" i="11"/>
  <c r="AN78" i="9"/>
  <c r="AN74" i="9"/>
  <c r="AP74" i="10"/>
  <c r="AW121" i="9"/>
  <c r="AW121" i="11"/>
  <c r="AW105" i="9"/>
  <c r="AW105" i="11"/>
  <c r="AW89" i="9"/>
  <c r="AW89" i="11"/>
  <c r="AW85" i="9"/>
  <c r="AW85" i="11"/>
  <c r="T77" i="9"/>
  <c r="AP77" i="11"/>
  <c r="AW77" i="11" s="1"/>
  <c r="AW124" i="11"/>
  <c r="AW92" i="11"/>
  <c r="AN76" i="9"/>
  <c r="AW123" i="11"/>
  <c r="AW99" i="11"/>
  <c r="AW91" i="11"/>
  <c r="T75" i="9"/>
  <c r="AP75" i="11"/>
  <c r="AW75" i="11" s="1"/>
  <c r="AW88" i="11"/>
  <c r="AW110" i="11"/>
  <c r="AW100" i="11"/>
  <c r="AW83" i="11"/>
  <c r="AN75" i="9"/>
  <c r="AW113" i="9"/>
  <c r="AW113" i="11"/>
  <c r="AW81" i="9"/>
  <c r="AW81" i="11"/>
  <c r="T80" i="9"/>
  <c r="AP80" i="11"/>
  <c r="AW86" i="9"/>
  <c r="AW86" i="11"/>
  <c r="AW97" i="11"/>
  <c r="T76" i="9"/>
  <c r="AP76" i="11"/>
  <c r="AW76" i="11" s="1"/>
  <c r="AW87" i="11"/>
  <c r="AW108" i="11"/>
  <c r="AN80" i="9"/>
  <c r="AW122" i="9"/>
  <c r="AW122" i="11"/>
  <c r="AW102" i="9"/>
  <c r="AW102" i="11"/>
  <c r="AW90" i="9"/>
  <c r="AW90" i="11"/>
  <c r="T78" i="9"/>
  <c r="AP78" i="11"/>
  <c r="AW78" i="11" s="1"/>
  <c r="AP74" i="11"/>
  <c r="AW74" i="11" s="1"/>
  <c r="AW117" i="9"/>
  <c r="AW117" i="11"/>
  <c r="AW84" i="11"/>
  <c r="AL13" i="9"/>
  <c r="AR17" i="9"/>
  <c r="AY17" i="9" s="1"/>
  <c r="AR13" i="11"/>
  <c r="AP14" i="9"/>
  <c r="AV15" i="9"/>
  <c r="AP16" i="9"/>
  <c r="AP15" i="9"/>
  <c r="AR14" i="11"/>
  <c r="AV14" i="9"/>
  <c r="AM14" i="9"/>
  <c r="AR16" i="11"/>
  <c r="AV16" i="9"/>
  <c r="AM16" i="9"/>
  <c r="Z15" i="9"/>
  <c r="AM15" i="9"/>
  <c r="AR14" i="10"/>
  <c r="X14" i="9"/>
  <c r="Z14" i="9"/>
  <c r="AQ14" i="9"/>
  <c r="AO14" i="9"/>
  <c r="AL14" i="9"/>
  <c r="AR16" i="10"/>
  <c r="X16" i="9"/>
  <c r="Z16" i="9"/>
  <c r="AQ16" i="9"/>
  <c r="AO16" i="9"/>
  <c r="AL16" i="9"/>
  <c r="AR15" i="11"/>
  <c r="AQ15" i="9"/>
  <c r="AL15" i="9"/>
  <c r="X15" i="9"/>
  <c r="AR15" i="10"/>
  <c r="AP78" i="9" l="1"/>
  <c r="AW78" i="9" s="1"/>
  <c r="AM66" i="9"/>
  <c r="AR66" i="11"/>
  <c r="AN129" i="9"/>
  <c r="Z66" i="9"/>
  <c r="Z68" i="9" s="1"/>
  <c r="AX66" i="9"/>
  <c r="AX68" i="9" s="1"/>
  <c r="AP66" i="9"/>
  <c r="AO66" i="9"/>
  <c r="T129" i="9"/>
  <c r="X66" i="9"/>
  <c r="X68" i="9" s="1"/>
  <c r="AL66" i="9"/>
  <c r="AR66" i="10"/>
  <c r="AQ66" i="9"/>
  <c r="AR19" i="9"/>
  <c r="AY19" i="9" s="1"/>
  <c r="AR28" i="9"/>
  <c r="AY28" i="9" s="1"/>
  <c r="AR26" i="9"/>
  <c r="AY26" i="9" s="1"/>
  <c r="AW68" i="9"/>
  <c r="AW80" i="11"/>
  <c r="AP129" i="11"/>
  <c r="AR36" i="9"/>
  <c r="AY36" i="9" s="1"/>
  <c r="AR33" i="9"/>
  <c r="AY33" i="9" s="1"/>
  <c r="AR32" i="9"/>
  <c r="AY32" i="9" s="1"/>
  <c r="AR23" i="9"/>
  <c r="AY23" i="9" s="1"/>
  <c r="AR25" i="9"/>
  <c r="AY25" i="9" s="1"/>
  <c r="AR27" i="9"/>
  <c r="AY27" i="9" s="1"/>
  <c r="AR34" i="9"/>
  <c r="AY34" i="9" s="1"/>
  <c r="AP77" i="9"/>
  <c r="AW77" i="9" s="1"/>
  <c r="AP76" i="9"/>
  <c r="AW76" i="9" s="1"/>
  <c r="AR30" i="9"/>
  <c r="AY30" i="9" s="1"/>
  <c r="AR35" i="9"/>
  <c r="AY35" i="9" s="1"/>
  <c r="AR21" i="9"/>
  <c r="AY21" i="9" s="1"/>
  <c r="AR18" i="9"/>
  <c r="AY18" i="9" s="1"/>
  <c r="AR20" i="9"/>
  <c r="AY20" i="9" s="1"/>
  <c r="AR22" i="9"/>
  <c r="AY22" i="9" s="1"/>
  <c r="AR31" i="9"/>
  <c r="AY31" i="9" s="1"/>
  <c r="AR29" i="9"/>
  <c r="AY29" i="9" s="1"/>
  <c r="AR24" i="9"/>
  <c r="AY24" i="9" s="1"/>
  <c r="AR13" i="9"/>
  <c r="AP75" i="9"/>
  <c r="AW75" i="9" s="1"/>
  <c r="AW99" i="9"/>
  <c r="AW118" i="9"/>
  <c r="AW127" i="9"/>
  <c r="AW120" i="9"/>
  <c r="AW104" i="9"/>
  <c r="AW107" i="9"/>
  <c r="AW84" i="9"/>
  <c r="AP74" i="9"/>
  <c r="AW74" i="9" s="1"/>
  <c r="AW108" i="9"/>
  <c r="AW100" i="9"/>
  <c r="AW88" i="9"/>
  <c r="AW91" i="9"/>
  <c r="AW123" i="9"/>
  <c r="AW103" i="9"/>
  <c r="AW119" i="9"/>
  <c r="AW87" i="9"/>
  <c r="AW83" i="9"/>
  <c r="AW110" i="9"/>
  <c r="AP79" i="9"/>
  <c r="AW79" i="9" s="1"/>
  <c r="AW111" i="9"/>
  <c r="AW97" i="9"/>
  <c r="AP80" i="9"/>
  <c r="AW92" i="9"/>
  <c r="AW124" i="9"/>
  <c r="AW112" i="9"/>
  <c r="AW109" i="9"/>
  <c r="AW95" i="9"/>
  <c r="AW116" i="9"/>
  <c r="AW96" i="9"/>
  <c r="AW115" i="9"/>
  <c r="AR15" i="9"/>
  <c r="AY15" i="9" s="1"/>
  <c r="AR16" i="9"/>
  <c r="AY16" i="9" s="1"/>
  <c r="AR14" i="9"/>
  <c r="AY14" i="9" s="1"/>
  <c r="AY13" i="9" l="1"/>
  <c r="AR66" i="9"/>
  <c r="AW80" i="9"/>
  <c r="AP129" i="9"/>
</calcChain>
</file>

<file path=xl/comments1.xml><?xml version="1.0" encoding="utf-8"?>
<comments xmlns="http://schemas.openxmlformats.org/spreadsheetml/2006/main">
  <authors>
    <author>fogartjk</author>
  </authors>
  <commentList>
    <comment ref="V21" authorId="0">
      <text>
        <r>
          <rPr>
            <b/>
            <sz val="9"/>
            <color indexed="81"/>
            <rFont val="Tahoma"/>
            <family val="2"/>
          </rPr>
          <t xml:space="preserve">fogartjk: </t>
        </r>
        <r>
          <rPr>
            <sz val="9"/>
            <color indexed="81"/>
            <rFont val="Tahoma"/>
            <family val="2"/>
          </rPr>
          <t>2 replaced
refer email 7/4/14 JL</t>
        </r>
      </text>
    </comment>
  </commentList>
</comments>
</file>

<file path=xl/sharedStrings.xml><?xml version="1.0" encoding="utf-8"?>
<sst xmlns="http://schemas.openxmlformats.org/spreadsheetml/2006/main" count="2928" uniqueCount="225">
  <si>
    <t>REGULATORY REPORTING STATEMENT</t>
  </si>
  <si>
    <t>New line on new route - single circuit</t>
  </si>
  <si>
    <t>New line on new route - dual circuit</t>
  </si>
  <si>
    <t>New line on new route - other</t>
  </si>
  <si>
    <t>Line rebuild over existing route - single circuit</t>
  </si>
  <si>
    <t>Line rebuild over existing route - dual circuit</t>
  </si>
  <si>
    <t>Reconductor - Single circuit</t>
  </si>
  <si>
    <t>Reconductor - Dual circuit</t>
  </si>
  <si>
    <t>Reconductor - Other</t>
  </si>
  <si>
    <t>Line upgrade - raising/retensoring</t>
  </si>
  <si>
    <t>Line upgrade - voltage upgrade</t>
  </si>
  <si>
    <t>Line upgrade - capacity</t>
  </si>
  <si>
    <t>String spare circuit</t>
  </si>
  <si>
    <t>Other - specify</t>
  </si>
  <si>
    <t>2.3 AUGEX PROJECT DATA</t>
  </si>
  <si>
    <t>TABLE 2.3.1 - AUGEX ASSET DATA - SUBTRANSMISSION SUBSTATIONS, SWITCHING STATIONS AND ZONE SUBSTATIONS</t>
  </si>
  <si>
    <t xml:space="preserve">NOTE: DNSP MUST PROVIDE EXPENDITURE INFORMATION ON A PROJECT CLOSE BASIS. </t>
  </si>
  <si>
    <t>PROJECT DESCRIPTION AND CHANGES</t>
  </si>
  <si>
    <t>PLANT AND EQUIPMENT EXPENDITURE AND VOLUME</t>
  </si>
  <si>
    <t>OTHER EXPENDITURE</t>
  </si>
  <si>
    <t>ALL RELATED PARTY CONTRACTS</t>
  </si>
  <si>
    <t>LAND AND EASEMENTS</t>
  </si>
  <si>
    <t>SUBSTATION ID</t>
  </si>
  <si>
    <t>SUBSTATION TYPE</t>
  </si>
  <si>
    <t>PROJECT ID</t>
  </si>
  <si>
    <t>PROJECT TYPE</t>
  </si>
  <si>
    <t>PROJECT TRIGGER</t>
  </si>
  <si>
    <t>VOLTAGE (KV)</t>
  </si>
  <si>
    <t>SUBSTATION RATING
NORMAL CYCLIC
(MVA)</t>
  </si>
  <si>
    <t>SUBSTATION RATING
N-1 EMERGENCY
(MVA)</t>
  </si>
  <si>
    <t>TRANSFORMERS</t>
  </si>
  <si>
    <t>SWITCHGEAR</t>
  </si>
  <si>
    <t>CAPACITORS</t>
  </si>
  <si>
    <t>OTHER PLANT ITEM</t>
  </si>
  <si>
    <t>INSTALLATION (LABOUR)</t>
  </si>
  <si>
    <t>CIVIL WORKS</t>
  </si>
  <si>
    <t>OTHER DIRECT</t>
  </si>
  <si>
    <t>TOTAL DIRECT EXPENDITURE ($000'S)</t>
  </si>
  <si>
    <t>YEARS INCURRED</t>
  </si>
  <si>
    <t>RELATED PARTY MARGINS</t>
  </si>
  <si>
    <t>TOTAL</t>
  </si>
  <si>
    <t>ALL NON RELATED PARTYCONTRACTS</t>
  </si>
  <si>
    <t>LAND PURCHASE</t>
  </si>
  <si>
    <t>EASEMENTS</t>
  </si>
  <si>
    <t>(DROP DOWN LIST)</t>
  </si>
  <si>
    <t>PRE</t>
  </si>
  <si>
    <t>POST</t>
  </si>
  <si>
    <t xml:space="preserve">UNITS ADDED </t>
  </si>
  <si>
    <t>MVA ADDED</t>
  </si>
  <si>
    <t>EXPENDITURE ($000'S)</t>
  </si>
  <si>
    <t>MVAR ADDED</t>
  </si>
  <si>
    <t>VOLUME</t>
  </si>
  <si>
    <t>NON MATERIAL PROJECTS</t>
  </si>
  <si>
    <t>TABLE 2.3.2 - AUGEX ASSET DATA - SUBTRANSMISSION LINES</t>
  </si>
  <si>
    <t>NOTE: DNSP MUST PROVIDE EXPENDITURE INFORMATION ON A PROJECT CLOSE BASIS.</t>
  </si>
  <si>
    <t>LINE ID</t>
  </si>
  <si>
    <t>ROUTE LINE LENGTH ADDED</t>
  </si>
  <si>
    <t>POLES/TOWERS (INCLUDING STRUCTURES, AND CIVIL WORKS)</t>
  </si>
  <si>
    <t>OVERHEAD LINES</t>
  </si>
  <si>
    <t>UNDERGROUND CABLES</t>
  </si>
  <si>
    <t>KM ADDED</t>
  </si>
  <si>
    <t>POLES/TOWERS ADDED</t>
  </si>
  <si>
    <t>POLES/TOWERS UPGRADED</t>
  </si>
  <si>
    <t>CIRCUIT KM ADDED</t>
  </si>
  <si>
    <t>CIRCUIT KM UPGRADED</t>
  </si>
  <si>
    <t>TABLE 2.3.3 - AUGEX DATA - HV/LV FEEDERS AND DISTRIBUTION SUBSTATIONS</t>
  </si>
  <si>
    <t>NOTE: DNSP MUST PROVIDE EXPENDITURE INFORMATION ON AN AS INCURRED BASIS.</t>
  </si>
  <si>
    <t>2.3.3.1 DESCRIPTOR METRICS</t>
  </si>
  <si>
    <t>&lt;&lt;&lt;GROUP-ROW&gt;&gt;&gt;</t>
  </si>
  <si>
    <t>UNITS ADDED</t>
  </si>
  <si>
    <t>UNITS UPGRADED</t>
  </si>
  <si>
    <t>DNSP NAME</t>
  </si>
  <si>
    <t>SERVICE CATEGORY</t>
  </si>
  <si>
    <t>SERVICE SUB-CATEGORY</t>
  </si>
  <si>
    <t>ASSET CATEGORY</t>
  </si>
  <si>
    <t>ASSET SUB-CATEGORY</t>
  </si>
  <si>
    <t>DATA TYPE</t>
  </si>
  <si>
    <t>MEASUREMENT</t>
  </si>
  <si>
    <t>DENOMINATION</t>
  </si>
  <si>
    <t>HV FEEDER AUGMENTATIONS - OVERHEAD LINES (CIRCUIT LINE LENGTH KM)</t>
  </si>
  <si>
    <t>AUGMENTATION</t>
  </si>
  <si>
    <t>HV FEEDER PROJECTS</t>
  </si>
  <si>
    <t>HV FEEDERS</t>
  </si>
  <si>
    <t>OVERHEAD</t>
  </si>
  <si>
    <t>DESCRIPTOR METRIC</t>
  </si>
  <si>
    <t>000'S</t>
  </si>
  <si>
    <t>KM UPGRADED</t>
  </si>
  <si>
    <t>HV FEEDER AUGMENTATIONS - UNDERGROUND CABLES (CIRCUIT LINE LENGTH KM)</t>
  </si>
  <si>
    <t>UNDERGROUND</t>
  </si>
  <si>
    <t>LV FEEDER AUGMENTATIONS - OVERHEAD LINES (CIRCUIT LINE LENGTH KM)</t>
  </si>
  <si>
    <t>LV FEEDER PROJECTS</t>
  </si>
  <si>
    <t>LV FEEDER AUGMENTATIONS - UNDERGROUND CABLES (CIRCUIT LINE LENGTH KM)</t>
  </si>
  <si>
    <t>DISTRIBUTION SUBSTATION AUGMENTATIONS - POLE MOUNTED</t>
  </si>
  <si>
    <t>SUBSTATION AUGMENTATIONS</t>
  </si>
  <si>
    <t>SUBSTATIONS</t>
  </si>
  <si>
    <t>POLE MOUNTED</t>
  </si>
  <si>
    <t>VOLUME UPGRADED</t>
  </si>
  <si>
    <t>DISTRIBUTION SUBSTATION AUGMENTATIONS - GROUND MOUNTED</t>
  </si>
  <si>
    <t>GROUND MOUNTED</t>
  </si>
  <si>
    <t>DISTRIBUTION SUBSTATION AUGMENTATIONS - INDOOR</t>
  </si>
  <si>
    <t>INDOOR</t>
  </si>
  <si>
    <t>2.3.3.2 COST METRICS</t>
  </si>
  <si>
    <t>TOTAL DIRECT EXPENDITURE</t>
  </si>
  <si>
    <t>HV FEEDER AUGMENTATIONS - OVERHEAD LINES ($000'S)</t>
  </si>
  <si>
    <t>COST METRICS</t>
  </si>
  <si>
    <t>EXPENDITURE</t>
  </si>
  <si>
    <t>$000'S</t>
  </si>
  <si>
    <t>HV FEEDER AUGMENTATIONS - UNDERGROUND CABLES ($000'S)</t>
  </si>
  <si>
    <t>HV FEEDER NON-MATERIAL PROJECTS ($000'S)</t>
  </si>
  <si>
    <t>NON-MATERIAL PROJECTS</t>
  </si>
  <si>
    <t>LV FEEDER AUGMENTATIONS - OVERHEAD LINES ($000'S)</t>
  </si>
  <si>
    <t>LV FEEDER AUGMENTATIONS - UNDERGROUND CABLES ($000'S)</t>
  </si>
  <si>
    <t>LV FEEDER NON-MATERIAL PROJECTS ($000'S)</t>
  </si>
  <si>
    <t>LV FEEDERS</t>
  </si>
  <si>
    <t>DISTRIBUTION SUBSTATION AUGMENTATIONS - POLE MOUNTED ($000'S)</t>
  </si>
  <si>
    <t>COST METRIC</t>
  </si>
  <si>
    <t>DISTRIBUTION SUBSTATION AUGMENTATIONS - GROUND MOUNTED ($000'S)</t>
  </si>
  <si>
    <t>DISTRIBUTION SUBSTATION AUGMENTATIONS - INDOOR ($000'S)</t>
  </si>
  <si>
    <t>TABLE 2.3.4 - AUGEX DATA - TOTAL EXPENDITURE</t>
  </si>
  <si>
    <t>AS INCURRED ($000's)</t>
  </si>
  <si>
    <t>AUGMENTATION CAPEX</t>
  </si>
  <si>
    <t>Expenditure ($000's)</t>
  </si>
  <si>
    <t>SUBTRANSMISSION SUBSTATIONS, SWITCHING STATIONS, ZONE SUBSTATIONS</t>
  </si>
  <si>
    <t>SUBTRANSMISSION LINES</t>
  </si>
  <si>
    <t>HV FEEDERS - LAND PURCHASES AND EASEMENTS</t>
  </si>
  <si>
    <t>DISTRIBUTION SUBSTATIONS</t>
  </si>
  <si>
    <t>DISTRIBUTION SUBSTATIONS - LAND PURCHASES AND EASEMENTS</t>
  </si>
  <si>
    <t>LV FEEDERS - LAND PURCHASES AND EASEMENTS</t>
  </si>
  <si>
    <t>OTHER ASSETS</t>
  </si>
  <si>
    <t>Years Incurred</t>
  </si>
  <si>
    <t>2006/07</t>
  </si>
  <si>
    <t>2007/08</t>
  </si>
  <si>
    <t>2008/09</t>
  </si>
  <si>
    <t>2009/10</t>
  </si>
  <si>
    <t>2010/11</t>
  </si>
  <si>
    <t>2011/12</t>
  </si>
  <si>
    <t>2012/13</t>
  </si>
  <si>
    <t>Total Nominal Value</t>
  </si>
  <si>
    <t>Actual CPI Inflation Rate</t>
  </si>
  <si>
    <t>Converted from Oricle</t>
  </si>
  <si>
    <t>Test</t>
  </si>
  <si>
    <t>Land: Table 2.3.1</t>
  </si>
  <si>
    <t>Easements: Table 2.3.1</t>
  </si>
  <si>
    <t>Land: Table 2.3.2</t>
  </si>
  <si>
    <t>Easements: Table 2.3.2</t>
  </si>
  <si>
    <t>Test 1</t>
  </si>
  <si>
    <t>Test 2</t>
  </si>
  <si>
    <t>Test 3</t>
  </si>
  <si>
    <t>2007-2013</t>
  </si>
  <si>
    <t>Converted from Oracle</t>
  </si>
  <si>
    <t>Zone substation</t>
  </si>
  <si>
    <t>CPMNN00080</t>
  </si>
  <si>
    <t>New substation establishment</t>
  </si>
  <si>
    <t>Demand growth</t>
  </si>
  <si>
    <t>CPMNN00113</t>
  </si>
  <si>
    <t>Subtransmission substation</t>
  </si>
  <si>
    <t>CPMNN00140</t>
  </si>
  <si>
    <t>66/33/11</t>
  </si>
  <si>
    <t>CPMNN00404</t>
  </si>
  <si>
    <t>CPMNN00435</t>
  </si>
  <si>
    <t>CPMNN00436</t>
  </si>
  <si>
    <t>CPMNN00523</t>
  </si>
  <si>
    <t>CPMNN00528</t>
  </si>
  <si>
    <t>CPMNN00723</t>
  </si>
  <si>
    <t>Substation upgrade - capacity</t>
  </si>
  <si>
    <t>CPMNN00724</t>
  </si>
  <si>
    <t>CPMNN00734</t>
  </si>
  <si>
    <t>Switching station</t>
  </si>
  <si>
    <t>CPMNN00745</t>
  </si>
  <si>
    <t>CPMNN00758</t>
  </si>
  <si>
    <t>CPMNN00781</t>
  </si>
  <si>
    <t>CPMNN00782</t>
  </si>
  <si>
    <t>CPMNN01126</t>
  </si>
  <si>
    <t>CPMNN01162</t>
  </si>
  <si>
    <t>CPMNN01171</t>
  </si>
  <si>
    <t>CPMNN01197</t>
  </si>
  <si>
    <t>CPMNN01306</t>
  </si>
  <si>
    <t>CPMNN01346</t>
  </si>
  <si>
    <t>CPMNN01450</t>
  </si>
  <si>
    <t>CPMNS00367</t>
  </si>
  <si>
    <t>CPMNS00567</t>
  </si>
  <si>
    <t>2007-2011</t>
  </si>
  <si>
    <t>2007-2012</t>
  </si>
  <si>
    <t>2007-2010</t>
  </si>
  <si>
    <t>2007-2018</t>
  </si>
  <si>
    <t>2009-2012</t>
  </si>
  <si>
    <t>Project ID</t>
  </si>
  <si>
    <t>82860724</t>
  </si>
  <si>
    <t>CPMNN00011</t>
  </si>
  <si>
    <t>83842089; 83842085</t>
  </si>
  <si>
    <t>CPMNN00320</t>
  </si>
  <si>
    <t>83009518</t>
  </si>
  <si>
    <t>CPMNN00767</t>
  </si>
  <si>
    <t xml:space="preserve">83860139; 83860136  </t>
  </si>
  <si>
    <t>CPMNN00955</t>
  </si>
  <si>
    <t>82913608; 82913611</t>
  </si>
  <si>
    <t>CPMNN00980</t>
  </si>
  <si>
    <t>84186116; 84186121</t>
  </si>
  <si>
    <t>CPMNN01307</t>
  </si>
  <si>
    <t>83860011; 83860008</t>
  </si>
  <si>
    <t>CPMNN01470</t>
  </si>
  <si>
    <t>Total Real Value</t>
  </si>
  <si>
    <t xml:space="preserve">ECL has reported all expenditure data for Augex in Table 2.3.1 and 2.3.2 in real $2012/13 as required by par 7.2( c) of Appendix E:  </t>
  </si>
  <si>
    <t>Land and Easements</t>
  </si>
  <si>
    <t>Expenditure categories</t>
  </si>
  <si>
    <t>66/11</t>
  </si>
  <si>
    <t>132/22</t>
  </si>
  <si>
    <t>82647119</t>
  </si>
  <si>
    <t>82750215</t>
  </si>
  <si>
    <t>110/11</t>
  </si>
  <si>
    <t>110/33</t>
  </si>
  <si>
    <t>132/66</t>
  </si>
  <si>
    <t>20006664</t>
  </si>
  <si>
    <t>82709921</t>
  </si>
  <si>
    <t>132</t>
  </si>
  <si>
    <t>66/22</t>
  </si>
  <si>
    <t>33/11</t>
  </si>
  <si>
    <t>20020706</t>
  </si>
  <si>
    <t>132/33</t>
  </si>
  <si>
    <t>20011587</t>
  </si>
  <si>
    <t>132/66/22</t>
  </si>
  <si>
    <t>66/11kV and 33/11kV</t>
  </si>
  <si>
    <t xml:space="preserve">The financial year in which land and easements costs were incurred was not specified within reporting data. The assumption that land and easement costs have been incurred first was applied to convert land and easement cost to real values. </t>
  </si>
  <si>
    <t xml:space="preserve">Cost incurred by financial year cannot be split by expense category. Total project cost nominal values have therefore been  converted to real values and total real values allocated into expenditure categories based on nominal values per expense category. </t>
  </si>
  <si>
    <t xml:space="preserve">Principles and Requirements in the BM RIN by converting data from nominal to real using actual CPI rates (Mar-Mar) for the weighted average of 8 capital  cities as published by the Australian Bureau of Statistics.  </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</si>
</sst>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
    <numFmt numFmtId="165" formatCode="0.0"/>
    <numFmt numFmtId="166" formatCode="_-* #,##0.00_-;[Red]\(#,##0.00\)_-;_-* &quot;-&quot;??_-;_-@_-"/>
    <numFmt numFmtId="167" formatCode="_(* #,##0_);_(* \(#,##0\);_(* &quot;-&quot;_);_(@_)"/>
    <numFmt numFmtId="168" formatCode="_(* #,##0.00_);_(* \(#,##0.00\);_(* &quot;-&quot;??_);_(@_)"/>
    <numFmt numFmtId="169" formatCode="mm/dd/yy"/>
    <numFmt numFmtId="170" formatCode="_([$€-2]* #,##0.00_);_([$€-2]* \(#,##0.00\);_([$€-2]* &quot;-&quot;??_)"/>
    <numFmt numFmtId="171" formatCode="0_);[Red]\(0\)"/>
    <numFmt numFmtId="172" formatCode="0.0%"/>
    <numFmt numFmtId="173" formatCode="#,##0.0_);\(#,##0.0\)"/>
    <numFmt numFmtId="174" formatCode="#,##0_ ;\-#,##0\ "/>
    <numFmt numFmtId="175" formatCode="#,##0;[Red]\(#,##0.0\)"/>
    <numFmt numFmtId="176" formatCode="#,##0_ ;[Red]\(#,##0\)\ "/>
    <numFmt numFmtId="177" formatCode="#,##0.00;\(#,##0.00\)"/>
    <numFmt numFmtId="178" formatCode="_)d\-mmm\-yy_)"/>
    <numFmt numFmtId="179" formatCode="_(#,##0.0_);\(#,##0.0\);_(&quot;-&quot;_)"/>
    <numFmt numFmtId="180" formatCode="_(###0_);\(###0\);_(###0_)"/>
    <numFmt numFmtId="181" formatCode="#,##0.0000_);[Red]\(#,##0.0000\)"/>
    <numFmt numFmtId="182" formatCode="#,##0.00000000000"/>
    <numFmt numFmtId="183" formatCode="#,##0.00;\(#,###.00\);0.00"/>
  </numFmts>
  <fonts count="73">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sz val="16"/>
      <color indexed="9"/>
      <name val="Arial"/>
      <family val="2"/>
    </font>
    <font>
      <sz val="16"/>
      <color indexed="9"/>
      <name val="Arial"/>
      <family val="2"/>
    </font>
    <font>
      <sz val="18"/>
      <color indexed="9"/>
      <name val="Arial"/>
      <family val="2"/>
    </font>
    <font>
      <b/>
      <sz val="12"/>
      <name val="Arial"/>
      <family val="2"/>
    </font>
    <font>
      <b/>
      <sz val="10"/>
      <name val="Arial"/>
      <family val="2"/>
    </font>
    <font>
      <sz val="14"/>
      <color indexed="9"/>
      <name val="Arial"/>
      <family val="2"/>
    </font>
    <font>
      <b/>
      <sz val="10"/>
      <color theme="1"/>
      <name val="Arial"/>
      <family val="2"/>
    </font>
    <font>
      <sz val="10"/>
      <color theme="1"/>
      <name val="Arial"/>
      <family val="2"/>
    </font>
    <font>
      <sz val="10"/>
      <color rgb="FFFF0000"/>
      <name val="Arial"/>
      <family val="2"/>
    </font>
    <font>
      <i/>
      <sz val="11"/>
      <color theme="1"/>
      <name val="Calibri"/>
      <family val="2"/>
      <scheme val="minor"/>
    </font>
    <font>
      <b/>
      <sz val="12"/>
      <color theme="0"/>
      <name val="Arial"/>
      <family val="2"/>
    </font>
    <font>
      <b/>
      <sz val="12"/>
      <color theme="1"/>
      <name val="Arial"/>
      <family val="2"/>
    </font>
    <font>
      <sz val="10"/>
      <color theme="0"/>
      <name val="Arial"/>
      <family val="2"/>
    </font>
    <font>
      <sz val="11"/>
      <name val="Calibri"/>
      <family val="2"/>
      <scheme val="minor"/>
    </font>
    <font>
      <sz val="12"/>
      <color theme="1"/>
      <name val="Calibri"/>
      <family val="2"/>
      <scheme val="minor"/>
    </font>
    <font>
      <sz val="8"/>
      <name val="Arial"/>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13"/>
      <color indexed="62"/>
      <name val="Calibri"/>
      <family val="2"/>
    </font>
    <font>
      <b/>
      <sz val="9"/>
      <name val="Arial"/>
      <family val="2"/>
    </font>
    <font>
      <b/>
      <sz val="11"/>
      <color indexed="62"/>
      <name val="Calibri"/>
      <family val="2"/>
    </font>
    <font>
      <b/>
      <sz val="8"/>
      <name val="Arial"/>
      <family val="2"/>
    </font>
    <font>
      <b/>
      <sz val="8.5"/>
      <name val="Univers 65"/>
      <family val="2"/>
    </font>
    <font>
      <u/>
      <sz val="10"/>
      <color indexed="12"/>
      <name val="Arial"/>
      <family val="2"/>
    </font>
    <font>
      <u/>
      <sz val="10"/>
      <color indexed="12"/>
      <name val="MS Sans Serif"/>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amily val="2"/>
    </font>
    <font>
      <b/>
      <sz val="9"/>
      <name val="Palatino"/>
      <family val="1"/>
    </font>
    <font>
      <sz val="7"/>
      <name val="Palatino"/>
      <family val="1"/>
    </font>
    <font>
      <sz val="12"/>
      <name val="Palatino"/>
      <family val="1"/>
    </font>
    <font>
      <sz val="11"/>
      <name val="Helvetica-Black"/>
      <family val="2"/>
    </font>
    <font>
      <sz val="12"/>
      <color indexed="12"/>
      <name val="Arial MT"/>
    </font>
    <font>
      <b/>
      <u/>
      <sz val="9.5"/>
      <color indexed="56"/>
      <name val="Arial"/>
      <family val="2"/>
    </font>
    <font>
      <u/>
      <sz val="8"/>
      <color indexed="56"/>
      <name val="Arial"/>
      <family val="2"/>
    </font>
    <font>
      <sz val="11"/>
      <color indexed="10"/>
      <name val="Calibri"/>
      <family val="2"/>
    </font>
    <font>
      <b/>
      <sz val="9"/>
      <color indexed="81"/>
      <name val="Tahoma"/>
      <family val="2"/>
    </font>
    <font>
      <sz val="9"/>
      <color indexed="81"/>
      <name val="Tahoma"/>
      <family val="2"/>
    </font>
    <font>
      <sz val="10"/>
      <color rgb="FF000000"/>
      <name val="Arial"/>
      <family val="2"/>
    </font>
    <font>
      <b/>
      <u/>
      <sz val="11"/>
      <color theme="1"/>
      <name val="Calibri"/>
      <family val="2"/>
      <scheme val="minor"/>
    </font>
    <font>
      <b/>
      <u/>
      <sz val="10"/>
      <name val="Arial"/>
      <family val="2"/>
    </font>
    <font>
      <sz val="11"/>
      <color rgb="FF000000"/>
      <name val="Arial"/>
      <family val="2"/>
    </font>
  </fonts>
  <fills count="48">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theme="9" tint="0.39994506668294322"/>
        <bgColor indexed="64"/>
      </patternFill>
    </fill>
    <fill>
      <patternFill patternType="solid">
        <fgColor theme="6" tint="0.39994506668294322"/>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44"/>
        <bgColor indexed="64"/>
      </patternFill>
    </fill>
    <fill>
      <patternFill patternType="solid">
        <fgColor indexed="26"/>
        <bgColor indexed="64"/>
      </patternFill>
    </fill>
    <fill>
      <patternFill patternType="mediumGray">
        <fgColor indexed="22"/>
      </patternFill>
    </fill>
    <fill>
      <patternFill patternType="solid">
        <fgColor theme="9" tint="0.39997558519241921"/>
        <bgColor indexed="64"/>
      </patternFill>
    </fill>
    <fill>
      <patternFill patternType="solid">
        <fgColor rgb="FFFFFFFF"/>
        <bgColor rgb="FFFFFFFF"/>
      </patternFill>
    </fill>
    <fill>
      <patternFill patternType="solid">
        <fgColor rgb="FFFFC000"/>
        <bgColor indexed="64"/>
      </patternFill>
    </fill>
    <fill>
      <patternFill patternType="solid">
        <fgColor rgb="FF00B0F0"/>
        <bgColor indexed="64"/>
      </patternFill>
    </fill>
  </fills>
  <borders count="90">
    <border>
      <left/>
      <right/>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auto="1"/>
      </left>
      <right style="thin">
        <color auto="1"/>
      </right>
      <top style="medium">
        <color auto="1"/>
      </top>
      <bottom/>
      <diagonal/>
    </border>
    <border>
      <left style="thin">
        <color indexed="64"/>
      </left>
      <right/>
      <top style="medium">
        <color indexed="64"/>
      </top>
      <bottom style="thin">
        <color indexed="64"/>
      </bottom>
      <diagonal/>
    </border>
    <border>
      <left/>
      <right style="thin">
        <color auto="1"/>
      </right>
      <top style="medium">
        <color auto="1"/>
      </top>
      <bottom style="thin">
        <color auto="1"/>
      </bottom>
      <diagonal/>
    </border>
    <border>
      <left/>
      <right style="medium">
        <color indexed="64"/>
      </right>
      <top style="medium">
        <color auto="1"/>
      </top>
      <bottom style="thin">
        <color auto="1"/>
      </bottom>
      <diagonal/>
    </border>
    <border>
      <left style="medium">
        <color indexed="64"/>
      </left>
      <right/>
      <top style="medium">
        <color indexed="64"/>
      </top>
      <bottom style="thin">
        <color indexed="64"/>
      </bottom>
      <diagonal/>
    </border>
    <border>
      <left/>
      <right/>
      <top style="medium">
        <color auto="1"/>
      </top>
      <bottom style="thin">
        <color auto="1"/>
      </bottom>
      <diagonal/>
    </border>
    <border>
      <left style="thin">
        <color auto="1"/>
      </left>
      <right style="medium">
        <color indexed="64"/>
      </right>
      <top style="medium">
        <color indexed="64"/>
      </top>
      <bottom style="thin">
        <color indexed="64"/>
      </bottom>
      <diagonal/>
    </border>
    <border>
      <left/>
      <right style="medium">
        <color indexed="64"/>
      </right>
      <top/>
      <bottom/>
      <diagonal/>
    </border>
    <border>
      <left/>
      <right/>
      <top style="medium">
        <color indexed="64"/>
      </top>
      <bottom/>
      <diagonal/>
    </border>
    <border>
      <left style="thin">
        <color auto="1"/>
      </left>
      <right style="medium">
        <color indexed="64"/>
      </right>
      <top style="medium">
        <color auto="1"/>
      </top>
      <bottom/>
      <diagonal/>
    </border>
    <border>
      <left/>
      <right style="medium">
        <color indexed="64"/>
      </right>
      <top style="medium">
        <color indexed="64"/>
      </top>
      <bottom/>
      <diagonal/>
    </border>
    <border>
      <left/>
      <right style="thin">
        <color indexed="64"/>
      </right>
      <top/>
      <bottom/>
      <diagonal/>
    </border>
    <border>
      <left style="thin">
        <color auto="1"/>
      </left>
      <right style="medium">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style="medium">
        <color indexed="64"/>
      </bottom>
      <diagonal/>
    </border>
    <border>
      <left style="thin">
        <color auto="1"/>
      </left>
      <right/>
      <top style="thin">
        <color indexed="64"/>
      </top>
      <bottom style="medium">
        <color auto="1"/>
      </bottom>
      <diagonal/>
    </border>
    <border>
      <left/>
      <right style="medium">
        <color indexed="64"/>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thin">
        <color indexed="64"/>
      </right>
      <top/>
      <bottom style="thin">
        <color indexed="64"/>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indexed="64"/>
      </left>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auto="1"/>
      </bottom>
      <diagonal/>
    </border>
    <border>
      <left/>
      <right/>
      <top style="thin">
        <color auto="1"/>
      </top>
      <bottom style="medium">
        <color auto="1"/>
      </bottom>
      <diagonal/>
    </border>
    <border>
      <left style="thin">
        <color indexed="64"/>
      </left>
      <right/>
      <top style="medium">
        <color indexed="64"/>
      </top>
      <bottom/>
      <diagonal/>
    </border>
    <border>
      <left style="medium">
        <color indexed="64"/>
      </left>
      <right/>
      <top/>
      <bottom/>
      <diagonal/>
    </border>
    <border>
      <left style="thin">
        <color indexed="64"/>
      </left>
      <right/>
      <top/>
      <bottom style="thin">
        <color auto="1"/>
      </bottom>
      <diagonal/>
    </border>
    <border>
      <left/>
      <right style="medium">
        <color auto="1"/>
      </right>
      <top/>
      <bottom style="thin">
        <color auto="1"/>
      </bottom>
      <diagonal/>
    </border>
    <border>
      <left style="thin">
        <color auto="1"/>
      </left>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auto="1"/>
      </top>
      <bottom style="medium">
        <color indexed="64"/>
      </bottom>
      <diagonal/>
    </border>
    <border>
      <left style="thin">
        <color indexed="64"/>
      </left>
      <right style="thin">
        <color indexed="64"/>
      </right>
      <top style="medium">
        <color auto="1"/>
      </top>
      <bottom style="medium">
        <color indexed="64"/>
      </bottom>
      <diagonal/>
    </border>
    <border>
      <left style="medium">
        <color auto="1"/>
      </left>
      <right style="thin">
        <color auto="1"/>
      </right>
      <top style="thin">
        <color auto="1"/>
      </top>
      <bottom style="thin">
        <color auto="1"/>
      </bottom>
      <diagonal/>
    </border>
    <border>
      <left/>
      <right/>
      <top/>
      <bottom style="medium">
        <color auto="1"/>
      </bottom>
      <diagonal/>
    </border>
    <border>
      <left/>
      <right style="thin">
        <color auto="1"/>
      </right>
      <top style="medium">
        <color auto="1"/>
      </top>
      <bottom style="medium">
        <color auto="1"/>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auto="1"/>
      </left>
      <right/>
      <top/>
      <bottom style="medium">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thin">
        <color auto="1"/>
      </top>
      <bottom/>
      <diagonal/>
    </border>
    <border>
      <left/>
      <right style="thin">
        <color indexed="64"/>
      </right>
      <top style="thin">
        <color indexed="64"/>
      </top>
      <bottom/>
      <diagonal/>
    </border>
    <border>
      <left style="thin">
        <color indexed="64"/>
      </left>
      <right style="medium">
        <color auto="1"/>
      </right>
      <top style="thin">
        <color indexed="64"/>
      </top>
      <bottom/>
      <diagonal/>
    </border>
    <border>
      <left style="thin">
        <color auto="1"/>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style="thin">
        <color auto="1"/>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s>
  <cellStyleXfs count="677">
    <xf numFmtId="0" fontId="0" fillId="0" borderId="0"/>
    <xf numFmtId="0" fontId="4" fillId="0" borderId="0"/>
    <xf numFmtId="0" fontId="4" fillId="0" borderId="0"/>
    <xf numFmtId="0" fontId="4" fillId="0" borderId="0" applyFill="0"/>
    <xf numFmtId="0" fontId="4" fillId="0" borderId="0" applyFill="0"/>
    <xf numFmtId="0" fontId="1" fillId="0" borderId="0"/>
    <xf numFmtId="0" fontId="4" fillId="0" borderId="0"/>
    <xf numFmtId="0" fontId="4" fillId="0" borderId="0"/>
    <xf numFmtId="166" fontId="20" fillId="0" borderId="0"/>
    <xf numFmtId="166" fontId="20" fillId="0" borderId="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1" fillId="14" borderId="0" applyNumberFormat="0" applyBorder="0" applyAlignment="0" applyProtection="0"/>
    <xf numFmtId="0" fontId="21" fillId="17" borderId="0" applyNumberFormat="0" applyBorder="0" applyAlignment="0" applyProtection="0"/>
    <xf numFmtId="0" fontId="21" fillId="14" borderId="0" applyNumberFormat="0" applyBorder="0" applyAlignment="0" applyProtection="0"/>
    <xf numFmtId="0" fontId="21" fillId="18" borderId="0" applyNumberFormat="0" applyBorder="0" applyAlignment="0" applyProtection="0"/>
    <xf numFmtId="0" fontId="21" fillId="17" borderId="0" applyNumberFormat="0" applyBorder="0" applyAlignment="0" applyProtection="0"/>
    <xf numFmtId="0" fontId="21" fillId="19" borderId="0" applyNumberFormat="0" applyBorder="0" applyAlignment="0" applyProtection="0"/>
    <xf numFmtId="0" fontId="21" fillId="14" borderId="0" applyNumberFormat="0" applyBorder="0" applyAlignment="0" applyProtection="0"/>
    <xf numFmtId="0" fontId="22" fillId="20"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17" borderId="0" applyNumberFormat="0" applyBorder="0" applyAlignment="0" applyProtection="0"/>
    <xf numFmtId="0" fontId="22" fillId="20" borderId="0" applyNumberFormat="0" applyBorder="0" applyAlignment="0" applyProtection="0"/>
    <xf numFmtId="0" fontId="22" fillId="14" borderId="0" applyNumberFormat="0" applyBorder="0" applyAlignment="0" applyProtection="0"/>
    <xf numFmtId="0" fontId="21" fillId="21" borderId="0" applyNumberFormat="0" applyBorder="0" applyAlignment="0" applyProtection="0"/>
    <xf numFmtId="0" fontId="21" fillId="21" borderId="0" applyNumberFormat="0" applyBorder="0" applyAlignment="0" applyProtection="0"/>
    <xf numFmtId="0" fontId="22" fillId="22" borderId="0" applyNumberFormat="0" applyBorder="0" applyAlignment="0" applyProtection="0"/>
    <xf numFmtId="0" fontId="22" fillId="20"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21" fillId="23" borderId="0" applyNumberFormat="0" applyBorder="0" applyAlignment="0" applyProtection="0"/>
    <xf numFmtId="0" fontId="21" fillId="27" borderId="0" applyNumberFormat="0" applyBorder="0" applyAlignment="0" applyProtection="0"/>
    <xf numFmtId="0" fontId="22" fillId="24" borderId="0" applyNumberFormat="0" applyBorder="0" applyAlignment="0" applyProtection="0"/>
    <xf numFmtId="0" fontId="22" fillId="28" borderId="0" applyNumberFormat="0" applyBorder="0" applyAlignment="0" applyProtection="0"/>
    <xf numFmtId="0" fontId="21" fillId="21" borderId="0" applyNumberFormat="0" applyBorder="0" applyAlignment="0" applyProtection="0"/>
    <xf numFmtId="0" fontId="21" fillId="24" borderId="0" applyNumberFormat="0" applyBorder="0" applyAlignment="0" applyProtection="0"/>
    <xf numFmtId="0" fontId="22" fillId="24" borderId="0" applyNumberFormat="0" applyBorder="0" applyAlignment="0" applyProtection="0"/>
    <xf numFmtId="0" fontId="22" fillId="29" borderId="0" applyNumberFormat="0" applyBorder="0" applyAlignment="0" applyProtection="0"/>
    <xf numFmtId="0" fontId="21" fillId="30" borderId="0" applyNumberFormat="0" applyBorder="0" applyAlignment="0" applyProtection="0"/>
    <xf numFmtId="0" fontId="21" fillId="21" borderId="0" applyNumberFormat="0" applyBorder="0" applyAlignment="0" applyProtection="0"/>
    <xf numFmtId="0" fontId="22" fillId="22" borderId="0" applyNumberFormat="0" applyBorder="0" applyAlignment="0" applyProtection="0"/>
    <xf numFmtId="0" fontId="22" fillId="20" borderId="0" applyNumberFormat="0" applyBorder="0" applyAlignment="0" applyProtection="0"/>
    <xf numFmtId="0" fontId="21" fillId="23" borderId="0" applyNumberFormat="0" applyBorder="0" applyAlignment="0" applyProtection="0"/>
    <xf numFmtId="0" fontId="21" fillId="31"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23" fillId="0" borderId="0"/>
    <xf numFmtId="42" fontId="24" fillId="0" borderId="0" applyFont="0" applyFill="0" applyBorder="0" applyAlignment="0" applyProtection="0"/>
    <xf numFmtId="0" fontId="25" fillId="33" borderId="0" applyNumberFormat="0" applyBorder="0" applyAlignment="0" applyProtection="0"/>
    <xf numFmtId="0" fontId="26" fillId="0" borderId="0" applyNumberFormat="0" applyFill="0" applyBorder="0" applyAlignment="0"/>
    <xf numFmtId="167" fontId="4" fillId="34" borderId="0" applyNumberFormat="0" applyFont="0" applyBorder="0" applyAlignment="0">
      <alignment horizontal="right"/>
    </xf>
    <xf numFmtId="167" fontId="4" fillId="34" borderId="0" applyNumberFormat="0" applyFont="0" applyBorder="0" applyAlignment="0">
      <alignment horizontal="right"/>
    </xf>
    <xf numFmtId="0" fontId="27" fillId="0" borderId="0" applyNumberFormat="0" applyFill="0" applyBorder="0" applyAlignment="0">
      <protection locked="0"/>
    </xf>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8" fillId="13" borderId="62" applyNumberFormat="0" applyAlignment="0" applyProtection="0"/>
    <xf numFmtId="0" fontId="29" fillId="35" borderId="63" applyNumberFormat="0" applyAlignment="0" applyProtection="0"/>
    <xf numFmtId="0" fontId="29" fillId="35" borderId="63" applyNumberFormat="0" applyAlignment="0" applyProtection="0"/>
    <xf numFmtId="0" fontId="29" fillId="35" borderId="63" applyNumberFormat="0" applyAlignment="0" applyProtection="0"/>
    <xf numFmtId="0" fontId="29" fillId="35" borderId="63" applyNumberFormat="0" applyAlignment="0" applyProtection="0"/>
    <xf numFmtId="41" fontId="4" fillId="0" borderId="0" applyFont="0" applyFill="0" applyBorder="0" applyAlignment="0" applyProtection="0"/>
    <xf numFmtId="0" fontId="30" fillId="0" borderId="0" applyFont="0" applyFill="0" applyBorder="0" applyAlignment="0" applyProtection="0"/>
    <xf numFmtId="0" fontId="4" fillId="0" borderId="0" applyFont="0" applyFill="0" applyBorder="0" applyAlignment="0" applyProtection="0"/>
    <xf numFmtId="168" fontId="4" fillId="0" borderId="0" applyFont="0" applyFill="0" applyBorder="0" applyAlignment="0" applyProtection="0"/>
    <xf numFmtId="43" fontId="21"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xf numFmtId="43" fontId="4" fillId="0" borderId="0" applyFont="0" applyFill="0" applyBorder="0" applyAlignment="0" applyProtection="0"/>
    <xf numFmtId="3" fontId="3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169" fontId="4" fillId="0" borderId="0" applyFont="0" applyFill="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170" fontId="21" fillId="0" borderId="0" applyFont="0" applyFill="0" applyBorder="0" applyAlignment="0" applyProtection="0"/>
    <xf numFmtId="0" fontId="33" fillId="0" borderId="0" applyNumberFormat="0" applyFill="0" applyBorder="0" applyAlignment="0" applyProtection="0"/>
    <xf numFmtId="171" fontId="4" fillId="0" borderId="0" applyFont="0" applyFill="0" applyBorder="0" applyAlignment="0" applyProtection="0"/>
    <xf numFmtId="0" fontId="34" fillId="0" borderId="0"/>
    <xf numFmtId="0" fontId="35" fillId="0" borderId="0"/>
    <xf numFmtId="0" fontId="36" fillId="39" borderId="0" applyNumberFormat="0" applyBorder="0" applyAlignment="0" applyProtection="0"/>
    <xf numFmtId="0" fontId="37" fillId="0" borderId="64" applyNumberFormat="0" applyFill="0" applyAlignment="0" applyProtection="0"/>
    <xf numFmtId="0" fontId="9" fillId="0" borderId="0" applyFill="0" applyBorder="0">
      <alignment vertical="center"/>
    </xf>
    <xf numFmtId="0" fontId="38" fillId="0" borderId="65" applyNumberFormat="0" applyFill="0" applyAlignment="0" applyProtection="0"/>
    <xf numFmtId="0" fontId="39" fillId="0" borderId="0" applyFill="0" applyBorder="0">
      <alignment vertical="center"/>
    </xf>
    <xf numFmtId="0" fontId="40" fillId="0" borderId="66" applyNumberFormat="0" applyFill="0" applyAlignment="0" applyProtection="0"/>
    <xf numFmtId="0" fontId="40" fillId="0" borderId="66" applyNumberFormat="0" applyFill="0" applyAlignment="0" applyProtection="0"/>
    <xf numFmtId="0" fontId="40" fillId="0" borderId="66" applyNumberFormat="0" applyFill="0" applyAlignment="0" applyProtection="0"/>
    <xf numFmtId="0" fontId="40" fillId="0" borderId="66" applyNumberFormat="0" applyFill="0" applyAlignment="0" applyProtection="0"/>
    <xf numFmtId="0" fontId="41" fillId="0" borderId="0" applyFill="0" applyBorder="0">
      <alignment vertical="center"/>
    </xf>
    <xf numFmtId="0" fontId="40" fillId="0" borderId="0" applyNumberFormat="0" applyFill="0" applyBorder="0" applyAlignment="0" applyProtection="0"/>
    <xf numFmtId="0" fontId="20" fillId="0" borderId="0" applyFill="0" applyBorder="0">
      <alignment vertical="center"/>
    </xf>
    <xf numFmtId="172" fontId="42" fillId="0" borderId="0"/>
    <xf numFmtId="0" fontId="43" fillId="0" borderId="0" applyNumberFormat="0" applyFill="0" applyBorder="0" applyAlignment="0" applyProtection="0">
      <alignment vertical="top"/>
      <protection locked="0"/>
    </xf>
    <xf numFmtId="0" fontId="44" fillId="0" borderId="0" applyNumberFormat="0" applyFill="0" applyBorder="0" applyAlignment="0" applyProtection="0"/>
    <xf numFmtId="0" fontId="45" fillId="0" borderId="0" applyFill="0" applyBorder="0">
      <alignment horizontal="center" vertical="center"/>
      <protection locked="0"/>
    </xf>
    <xf numFmtId="0" fontId="46" fillId="0" borderId="0" applyFill="0" applyBorder="0">
      <alignment horizontal="left" vertical="center"/>
      <protection locked="0"/>
    </xf>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0" fontId="47" fillId="14" borderId="62" applyNumberFormat="0" applyAlignment="0" applyProtection="0"/>
    <xf numFmtId="167" fontId="4" fillId="40" borderId="0" applyFont="0" applyBorder="0" applyAlignment="0">
      <alignment horizontal="right"/>
      <protection locked="0"/>
    </xf>
    <xf numFmtId="167" fontId="4" fillId="40" borderId="0" applyFont="0" applyBorder="0" applyAlignment="0">
      <alignment horizontal="right"/>
      <protection locked="0"/>
    </xf>
    <xf numFmtId="167" fontId="4" fillId="41" borderId="0" applyFont="0" applyBorder="0" applyAlignment="0">
      <alignment horizontal="right"/>
      <protection locked="0"/>
    </xf>
    <xf numFmtId="167" fontId="4" fillId="41" borderId="0" applyFont="0" applyBorder="0" applyAlignment="0">
      <alignment horizontal="right"/>
      <protection locked="0"/>
    </xf>
    <xf numFmtId="167" fontId="4" fillId="42" borderId="0" applyFont="0" applyBorder="0">
      <alignment horizontal="right"/>
      <protection locked="0"/>
    </xf>
    <xf numFmtId="167" fontId="4" fillId="42" borderId="0" applyFont="0" applyBorder="0">
      <alignment horizontal="right"/>
      <protection locked="0"/>
    </xf>
    <xf numFmtId="167" fontId="4" fillId="42" borderId="0" applyFont="0" applyBorder="0">
      <alignment horizontal="right"/>
      <protection locked="0"/>
    </xf>
    <xf numFmtId="167" fontId="4" fillId="42" borderId="0" applyFont="0" applyBorder="0">
      <alignment horizontal="right"/>
      <protection locked="0"/>
    </xf>
    <xf numFmtId="0" fontId="20" fillId="34" borderId="0"/>
    <xf numFmtId="0" fontId="48" fillId="0" borderId="67" applyNumberFormat="0" applyFill="0" applyAlignment="0" applyProtection="0"/>
    <xf numFmtId="173" fontId="49" fillId="0" borderId="0"/>
    <xf numFmtId="0" fontId="8" fillId="0" borderId="0" applyFill="0" applyBorder="0">
      <alignment horizontal="left" vertical="center"/>
    </xf>
    <xf numFmtId="0" fontId="50" fillId="18" borderId="0" applyNumberFormat="0" applyBorder="0" applyAlignment="0" applyProtection="0"/>
    <xf numFmtId="174" fontId="51" fillId="0" borderId="0"/>
    <xf numFmtId="0" fontId="4"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applyFill="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1" fillId="0" borderId="0"/>
    <xf numFmtId="0" fontId="1" fillId="0" borderId="0"/>
    <xf numFmtId="0" fontId="1" fillId="0" borderId="0"/>
    <xf numFmtId="0" fontId="4" fillId="0" borderId="0"/>
    <xf numFmtId="0" fontId="21" fillId="0" borderId="0"/>
    <xf numFmtId="0" fontId="24" fillId="0" borderId="0"/>
    <xf numFmtId="0" fontId="4" fillId="0" borderId="0" applyFill="0"/>
    <xf numFmtId="0" fontId="1" fillId="0" borderId="0"/>
    <xf numFmtId="0" fontId="1" fillId="0" borderId="0"/>
    <xf numFmtId="0" fontId="4" fillId="0" borderId="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4" fillId="15" borderId="68" applyNumberFormat="0" applyFon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0" fontId="52" fillId="13" borderId="69" applyNumberFormat="0" applyAlignment="0" applyProtection="0"/>
    <xf numFmtId="175" fontId="4" fillId="0" borderId="0" applyFill="0" applyBorder="0"/>
    <xf numFmtId="9" fontId="4" fillId="0" borderId="0" applyFont="0" applyFill="0" applyBorder="0" applyAlignment="0" applyProtection="0"/>
    <xf numFmtId="9" fontId="21" fillId="0" borderId="0" applyFont="0" applyFill="0" applyBorder="0" applyAlignment="0" applyProtection="0"/>
    <xf numFmtId="172" fontId="53" fillId="0" borderId="0"/>
    <xf numFmtId="0" fontId="41" fillId="0" borderId="0" applyFill="0" applyBorder="0">
      <alignment vertical="center"/>
    </xf>
    <xf numFmtId="0" fontId="30" fillId="0" borderId="0" applyNumberFormat="0" applyFont="0" applyFill="0" applyBorder="0" applyAlignment="0" applyProtection="0">
      <alignment horizontal="left"/>
    </xf>
    <xf numFmtId="15" fontId="30" fillId="0" borderId="0" applyFont="0" applyFill="0" applyBorder="0" applyAlignment="0" applyProtection="0"/>
    <xf numFmtId="4" fontId="30" fillId="0" borderId="0" applyFont="0" applyFill="0" applyBorder="0" applyAlignment="0" applyProtection="0"/>
    <xf numFmtId="176" fontId="54" fillId="0" borderId="60"/>
    <xf numFmtId="176" fontId="54" fillId="0" borderId="60"/>
    <xf numFmtId="0" fontId="55" fillId="0" borderId="56">
      <alignment horizontal="center"/>
    </xf>
    <xf numFmtId="0" fontId="55" fillId="0" borderId="56">
      <alignment horizontal="center"/>
    </xf>
    <xf numFmtId="0" fontId="55" fillId="0" borderId="56">
      <alignment horizontal="center"/>
    </xf>
    <xf numFmtId="0" fontId="55" fillId="0" borderId="56">
      <alignment horizontal="center"/>
    </xf>
    <xf numFmtId="3" fontId="30" fillId="0" borderId="0" applyFont="0" applyFill="0" applyBorder="0" applyAlignment="0" applyProtection="0"/>
    <xf numFmtId="0" fontId="30" fillId="43" borderId="0" applyNumberFormat="0" applyFont="0" applyBorder="0" applyAlignment="0" applyProtection="0"/>
    <xf numFmtId="177" fontId="4" fillId="0" borderId="0"/>
    <xf numFmtId="178" fontId="20" fillId="0" borderId="0" applyFill="0" applyBorder="0">
      <alignment horizontal="right" vertical="center"/>
    </xf>
    <xf numFmtId="179" fontId="20" fillId="0" borderId="0" applyFill="0" applyBorder="0">
      <alignment horizontal="right" vertical="center"/>
    </xf>
    <xf numFmtId="180" fontId="20" fillId="0" borderId="0" applyFill="0" applyBorder="0">
      <alignment horizontal="right" vertical="center"/>
    </xf>
    <xf numFmtId="0" fontId="4" fillId="15" borderId="0" applyNumberFormat="0" applyFont="0" applyBorder="0" applyAlignment="0" applyProtection="0"/>
    <xf numFmtId="0" fontId="4" fillId="13" borderId="0" applyNumberFormat="0" applyFont="0" applyBorder="0" applyAlignment="0" applyProtection="0"/>
    <xf numFmtId="0" fontId="4" fillId="17" borderId="0" applyNumberFormat="0" applyFont="0" applyBorder="0" applyAlignment="0" applyProtection="0"/>
    <xf numFmtId="0" fontId="4" fillId="0" borderId="0" applyNumberFormat="0" applyFont="0" applyFill="0" applyBorder="0" applyAlignment="0" applyProtection="0"/>
    <xf numFmtId="0" fontId="4" fillId="17"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56" fillId="0" borderId="0" applyNumberFormat="0" applyFill="0" applyBorder="0" applyAlignment="0" applyProtection="0"/>
    <xf numFmtId="0" fontId="4" fillId="0" borderId="0"/>
    <xf numFmtId="0" fontId="4" fillId="0" borderId="0"/>
    <xf numFmtId="0" fontId="8" fillId="0" borderId="0"/>
    <xf numFmtId="0" fontId="57" fillId="0" borderId="0"/>
    <xf numFmtId="15" fontId="4" fillId="0" borderId="0"/>
    <xf numFmtId="10" fontId="4" fillId="0" borderId="0"/>
    <xf numFmtId="0" fontId="58" fillId="2" borderId="30" applyBorder="0" applyProtection="0">
      <alignment horizontal="centerContinuous" vertical="center"/>
    </xf>
    <xf numFmtId="0" fontId="58" fillId="2" borderId="30" applyBorder="0" applyProtection="0">
      <alignment horizontal="centerContinuous" vertical="center"/>
    </xf>
    <xf numFmtId="0" fontId="58" fillId="2" borderId="30" applyBorder="0" applyProtection="0">
      <alignment horizontal="centerContinuous" vertical="center"/>
    </xf>
    <xf numFmtId="0" fontId="58" fillId="2" borderId="30" applyBorder="0" applyProtection="0">
      <alignment horizontal="centerContinuous" vertical="center"/>
    </xf>
    <xf numFmtId="0" fontId="59" fillId="0" borderId="0" applyBorder="0" applyProtection="0">
      <alignment vertical="center"/>
    </xf>
    <xf numFmtId="0" fontId="60" fillId="0" borderId="0">
      <alignment horizontal="left"/>
    </xf>
    <xf numFmtId="0" fontId="60" fillId="0" borderId="70" applyFill="0" applyBorder="0" applyProtection="0">
      <alignment horizontal="left" vertical="top"/>
    </xf>
    <xf numFmtId="0" fontId="60" fillId="0" borderId="70" applyFill="0" applyBorder="0" applyProtection="0">
      <alignment horizontal="left" vertical="top"/>
    </xf>
    <xf numFmtId="49" fontId="4" fillId="0" borderId="0" applyFont="0" applyFill="0" applyBorder="0" applyAlignment="0" applyProtection="0"/>
    <xf numFmtId="0" fontId="61" fillId="0" borderId="0"/>
    <xf numFmtId="0" fontId="62" fillId="0" borderId="0"/>
    <xf numFmtId="0" fontId="62" fillId="0" borderId="0"/>
    <xf numFmtId="0" fontId="61" fillId="0" borderId="0"/>
    <xf numFmtId="173" fontId="63" fillId="0" borderId="0"/>
    <xf numFmtId="0" fontId="56" fillId="0" borderId="0" applyNumberFormat="0" applyFill="0" applyBorder="0" applyAlignment="0" applyProtection="0"/>
    <xf numFmtId="0" fontId="64" fillId="0" borderId="0" applyFill="0" applyBorder="0">
      <alignment horizontal="left" vertical="center"/>
      <protection locked="0"/>
    </xf>
    <xf numFmtId="0" fontId="61" fillId="0" borderId="0"/>
    <xf numFmtId="0" fontId="65" fillId="0" borderId="0" applyFill="0" applyBorder="0">
      <alignment horizontal="left" vertical="center"/>
      <protection locked="0"/>
    </xf>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32" fillId="0" borderId="71" applyNumberFormat="0" applyFill="0" applyAlignment="0" applyProtection="0"/>
    <xf numFmtId="0" fontId="66" fillId="0" borderId="0" applyNumberFormat="0" applyFill="0" applyBorder="0" applyAlignment="0" applyProtection="0"/>
    <xf numFmtId="181" fontId="4" fillId="0" borderId="30" applyBorder="0" applyProtection="0">
      <alignment horizontal="right"/>
    </xf>
    <xf numFmtId="181" fontId="4" fillId="0" borderId="30" applyBorder="0" applyProtection="0">
      <alignment horizontal="right"/>
    </xf>
    <xf numFmtId="181" fontId="4" fillId="0" borderId="30" applyBorder="0" applyProtection="0">
      <alignment horizontal="right"/>
    </xf>
    <xf numFmtId="181" fontId="4" fillId="0" borderId="30" applyBorder="0" applyProtection="0">
      <alignment horizontal="right"/>
    </xf>
    <xf numFmtId="9" fontId="1" fillId="0" borderId="0" applyFont="0" applyFill="0" applyBorder="0" applyAlignment="0" applyProtection="0"/>
    <xf numFmtId="43" fontId="1" fillId="0" borderId="0" applyFont="0" applyFill="0" applyBorder="0" applyAlignment="0" applyProtection="0"/>
  </cellStyleXfs>
  <cellXfs count="520">
    <xf numFmtId="0" fontId="0" fillId="0" borderId="0" xfId="0"/>
    <xf numFmtId="0" fontId="5" fillId="2" borderId="0" xfId="1" applyFont="1" applyFill="1" applyBorder="1" applyAlignment="1" applyProtection="1">
      <alignment vertical="center"/>
    </xf>
    <xf numFmtId="0" fontId="0" fillId="3" borderId="0" xfId="0" applyFill="1" applyBorder="1" applyAlignment="1"/>
    <xf numFmtId="0" fontId="0" fillId="3" borderId="0" xfId="0" applyFill="1" applyBorder="1" applyAlignment="1" applyProtection="1"/>
    <xf numFmtId="0" fontId="0" fillId="4" borderId="0" xfId="0" applyFill="1" applyAlignment="1" applyProtection="1"/>
    <xf numFmtId="0" fontId="5" fillId="2" borderId="0" xfId="1" applyFont="1" applyFill="1" applyBorder="1" applyAlignment="1" applyProtection="1">
      <alignment horizontal="left" vertical="center"/>
    </xf>
    <xf numFmtId="0" fontId="5" fillId="3" borderId="0" xfId="1" applyFont="1" applyFill="1" applyBorder="1" applyAlignment="1" applyProtection="1">
      <alignment vertical="center"/>
    </xf>
    <xf numFmtId="0" fontId="5" fillId="4" borderId="0" xfId="1" applyFont="1" applyFill="1" applyAlignment="1" applyProtection="1">
      <alignment vertical="center"/>
    </xf>
    <xf numFmtId="0" fontId="6" fillId="5" borderId="0" xfId="2" applyFont="1" applyFill="1" applyBorder="1" applyAlignment="1" applyProtection="1">
      <alignment horizontal="left" vertical="center"/>
    </xf>
    <xf numFmtId="0" fontId="7" fillId="5" borderId="0" xfId="2" applyFont="1" applyFill="1" applyBorder="1" applyAlignment="1" applyProtection="1">
      <alignment vertical="center"/>
    </xf>
    <xf numFmtId="0" fontId="0" fillId="5" borderId="0" xfId="0" applyFill="1" applyBorder="1" applyAlignment="1" applyProtection="1"/>
    <xf numFmtId="0" fontId="8" fillId="4" borderId="0" xfId="3" applyFont="1" applyFill="1" applyBorder="1" applyProtection="1"/>
    <xf numFmtId="0" fontId="8" fillId="4" borderId="0" xfId="4" applyFont="1" applyFill="1" applyAlignment="1" applyProtection="1">
      <alignment vertical="center"/>
    </xf>
    <xf numFmtId="0" fontId="9" fillId="4" borderId="0" xfId="1" applyFont="1" applyFill="1" applyAlignment="1" applyProtection="1"/>
    <xf numFmtId="0" fontId="4" fillId="4" borderId="0" xfId="1" applyFont="1" applyFill="1" applyAlignment="1" applyProtection="1"/>
    <xf numFmtId="0" fontId="10" fillId="4" borderId="0" xfId="1" applyFont="1" applyFill="1" applyBorder="1" applyAlignment="1" applyProtection="1">
      <alignment vertical="center"/>
    </xf>
    <xf numFmtId="0" fontId="2" fillId="0" borderId="3" xfId="5" applyFont="1" applyFill="1" applyBorder="1" applyAlignment="1" applyProtection="1">
      <alignment wrapText="1"/>
    </xf>
    <xf numFmtId="0" fontId="2" fillId="8" borderId="3" xfId="5" applyFont="1" applyFill="1" applyBorder="1" applyAlignment="1" applyProtection="1">
      <alignment horizontal="center" wrapText="1"/>
    </xf>
    <xf numFmtId="0" fontId="2" fillId="4" borderId="0" xfId="5" applyFont="1" applyFill="1" applyBorder="1" applyAlignment="1" applyProtection="1">
      <alignment wrapText="1"/>
    </xf>
    <xf numFmtId="0" fontId="9" fillId="6" borderId="4" xfId="5" applyFont="1" applyFill="1" applyBorder="1" applyAlignment="1" applyProtection="1">
      <alignment horizontal="center" vertical="center" wrapText="1"/>
    </xf>
    <xf numFmtId="0" fontId="9" fillId="6" borderId="5" xfId="5" applyFont="1" applyFill="1" applyBorder="1" applyAlignment="1" applyProtection="1">
      <alignment horizontal="center" vertical="center" wrapText="1"/>
    </xf>
    <xf numFmtId="0" fontId="9" fillId="6" borderId="6" xfId="5" applyFont="1" applyFill="1" applyBorder="1" applyAlignment="1" applyProtection="1">
      <alignment horizontal="center" vertical="center" wrapText="1"/>
    </xf>
    <xf numFmtId="0" fontId="11" fillId="6" borderId="7" xfId="5" applyFont="1" applyFill="1" applyBorder="1" applyAlignment="1" applyProtection="1">
      <alignment horizontal="center" vertical="center" wrapText="1"/>
    </xf>
    <xf numFmtId="0" fontId="9" fillId="7" borderId="11" xfId="5" applyFont="1" applyFill="1" applyBorder="1" applyAlignment="1" applyProtection="1">
      <alignment horizontal="center" vertical="center" wrapText="1"/>
    </xf>
    <xf numFmtId="0" fontId="9" fillId="9" borderId="7" xfId="5" applyFont="1" applyFill="1" applyBorder="1" applyAlignment="1" applyProtection="1">
      <alignment vertical="center" wrapText="1"/>
    </xf>
    <xf numFmtId="0" fontId="9" fillId="8" borderId="11" xfId="5" applyFont="1" applyFill="1" applyBorder="1" applyAlignment="1" applyProtection="1">
      <alignment horizontal="center" vertical="center" wrapText="1"/>
    </xf>
    <xf numFmtId="0" fontId="9" fillId="8" borderId="12" xfId="5" applyFont="1" applyFill="1" applyBorder="1" applyAlignment="1" applyProtection="1">
      <alignment horizontal="center" vertical="center" wrapText="1"/>
    </xf>
    <xf numFmtId="0" fontId="9" fillId="0" borderId="13" xfId="5" applyFont="1" applyFill="1" applyBorder="1" applyAlignment="1" applyProtection="1">
      <alignment horizontal="center" vertical="center" wrapText="1"/>
    </xf>
    <xf numFmtId="0" fontId="9" fillId="8" borderId="14" xfId="5" applyFont="1" applyFill="1" applyBorder="1" applyAlignment="1" applyProtection="1">
      <alignment horizontal="center" vertical="center" wrapText="1"/>
    </xf>
    <xf numFmtId="0" fontId="9" fillId="8" borderId="15" xfId="5" applyFont="1" applyFill="1" applyBorder="1" applyAlignment="1" applyProtection="1">
      <alignment horizontal="center" vertical="center" wrapText="1"/>
    </xf>
    <xf numFmtId="0" fontId="9" fillId="8" borderId="16" xfId="5" applyFont="1" applyFill="1" applyBorder="1" applyAlignment="1" applyProtection="1">
      <alignment horizontal="center" vertical="center" wrapText="1"/>
    </xf>
    <xf numFmtId="0" fontId="9" fillId="9" borderId="17" xfId="5" applyFont="1" applyFill="1" applyBorder="1" applyAlignment="1" applyProtection="1">
      <alignment horizontal="center" vertical="center" wrapText="1"/>
    </xf>
    <xf numFmtId="0" fontId="9" fillId="9" borderId="18" xfId="5" applyFont="1" applyFill="1" applyBorder="1" applyAlignment="1" applyProtection="1">
      <alignment horizontal="center" vertical="center" wrapText="1"/>
    </xf>
    <xf numFmtId="0" fontId="12" fillId="4" borderId="0" xfId="1" applyFont="1" applyFill="1" applyAlignment="1" applyProtection="1"/>
    <xf numFmtId="0" fontId="1" fillId="4" borderId="0" xfId="0" applyFont="1" applyFill="1" applyAlignment="1" applyProtection="1"/>
    <xf numFmtId="0" fontId="9" fillId="0" borderId="19" xfId="5" applyFont="1" applyFill="1" applyBorder="1" applyAlignment="1" applyProtection="1">
      <alignment horizontal="center" vertical="center" wrapText="1"/>
    </xf>
    <xf numFmtId="0" fontId="9" fillId="0" borderId="20" xfId="5" applyFont="1" applyFill="1" applyBorder="1" applyAlignment="1" applyProtection="1">
      <alignment horizontal="center" vertical="center" wrapText="1"/>
    </xf>
    <xf numFmtId="0" fontId="9" fillId="0" borderId="21" xfId="5" applyFont="1" applyFill="1" applyBorder="1" applyAlignment="1" applyProtection="1">
      <alignment horizontal="center" vertical="center" wrapText="1"/>
    </xf>
    <xf numFmtId="0" fontId="11" fillId="0" borderId="21" xfId="5" applyFont="1" applyFill="1" applyBorder="1" applyAlignment="1" applyProtection="1">
      <alignment horizontal="center" vertical="center" wrapText="1"/>
    </xf>
    <xf numFmtId="0" fontId="9" fillId="0" borderId="22" xfId="5" applyFont="1" applyFill="1" applyBorder="1" applyAlignment="1" applyProtection="1">
      <alignment horizontal="center" vertical="center" wrapText="1"/>
    </xf>
    <xf numFmtId="0" fontId="9" fillId="0" borderId="23" xfId="5" applyFont="1" applyFill="1" applyBorder="1" applyAlignment="1" applyProtection="1">
      <alignment horizontal="center" vertical="center" wrapText="1"/>
    </xf>
    <xf numFmtId="0" fontId="9" fillId="0" borderId="24" xfId="5" applyFont="1" applyFill="1" applyBorder="1" applyAlignment="1" applyProtection="1">
      <alignment horizontal="center" vertical="center" wrapText="1"/>
    </xf>
    <xf numFmtId="0" fontId="9" fillId="0" borderId="25" xfId="5" applyFont="1" applyFill="1" applyBorder="1" applyAlignment="1" applyProtection="1">
      <alignment horizontal="center" vertical="center" wrapText="1"/>
    </xf>
    <xf numFmtId="0" fontId="0" fillId="4" borderId="0" xfId="0" applyFont="1" applyFill="1" applyAlignment="1" applyProtection="1"/>
    <xf numFmtId="0" fontId="1" fillId="10" borderId="11" xfId="5" applyFont="1" applyFill="1" applyBorder="1" applyAlignment="1" applyProtection="1">
      <protection locked="0"/>
    </xf>
    <xf numFmtId="0" fontId="1" fillId="10" borderId="26" xfId="5" applyFont="1" applyFill="1" applyBorder="1" applyAlignment="1" applyProtection="1">
      <protection locked="0"/>
    </xf>
    <xf numFmtId="49" fontId="1" fillId="10" borderId="26" xfId="5" applyNumberFormat="1" applyFont="1" applyFill="1" applyBorder="1" applyAlignment="1" applyProtection="1">
      <protection locked="0"/>
    </xf>
    <xf numFmtId="0" fontId="1" fillId="10" borderId="12" xfId="5" applyFont="1" applyFill="1" applyBorder="1" applyAlignment="1" applyProtection="1">
      <protection locked="0"/>
    </xf>
    <xf numFmtId="0" fontId="1" fillId="10" borderId="8" xfId="5" applyFont="1" applyFill="1" applyBorder="1" applyAlignment="1" applyProtection="1">
      <protection locked="0"/>
    </xf>
    <xf numFmtId="0" fontId="1" fillId="10" borderId="26" xfId="5" applyNumberFormat="1" applyFont="1" applyFill="1" applyBorder="1" applyAlignment="1" applyProtection="1">
      <protection locked="0"/>
    </xf>
    <xf numFmtId="164" fontId="1" fillId="10" borderId="26" xfId="5" applyNumberFormat="1" applyFont="1" applyFill="1" applyBorder="1" applyAlignment="1" applyProtection="1">
      <protection locked="0"/>
    </xf>
    <xf numFmtId="164" fontId="1" fillId="10" borderId="12" xfId="5" applyNumberFormat="1" applyFont="1" applyFill="1" applyBorder="1" applyAlignment="1" applyProtection="1">
      <protection locked="0"/>
    </xf>
    <xf numFmtId="164" fontId="1" fillId="10" borderId="8" xfId="5" applyNumberFormat="1" applyFont="1" applyFill="1" applyBorder="1" applyAlignment="1" applyProtection="1">
      <protection locked="0"/>
    </xf>
    <xf numFmtId="164" fontId="1" fillId="10" borderId="27" xfId="5" applyNumberFormat="1" applyFont="1" applyFill="1" applyBorder="1" applyAlignment="1" applyProtection="1"/>
    <xf numFmtId="49" fontId="1" fillId="10" borderId="28" xfId="5" applyNumberFormat="1" applyFont="1" applyFill="1" applyBorder="1" applyAlignment="1" applyProtection="1">
      <protection locked="0"/>
    </xf>
    <xf numFmtId="164" fontId="1" fillId="10" borderId="28" xfId="5" applyNumberFormat="1" applyFont="1" applyFill="1" applyBorder="1" applyAlignment="1" applyProtection="1">
      <protection locked="0"/>
    </xf>
    <xf numFmtId="0" fontId="13" fillId="4" borderId="0" xfId="1" applyFont="1" applyFill="1" applyAlignment="1" applyProtection="1"/>
    <xf numFmtId="49" fontId="0" fillId="10" borderId="29" xfId="5" applyNumberFormat="1" applyFont="1" applyFill="1" applyBorder="1" applyAlignment="1" applyProtection="1">
      <protection locked="0"/>
    </xf>
    <xf numFmtId="0" fontId="1" fillId="10" borderId="30" xfId="5" applyFont="1" applyFill="1" applyBorder="1" applyAlignment="1" applyProtection="1">
      <protection locked="0"/>
    </xf>
    <xf numFmtId="0" fontId="0" fillId="10" borderId="31" xfId="5" applyFont="1" applyFill="1" applyBorder="1" applyAlignment="1" applyProtection="1">
      <protection locked="0"/>
    </xf>
    <xf numFmtId="49" fontId="1" fillId="10" borderId="31" xfId="5" applyNumberFormat="1" applyFont="1" applyFill="1" applyBorder="1" applyAlignment="1" applyProtection="1">
      <protection locked="0"/>
    </xf>
    <xf numFmtId="0" fontId="1" fillId="10" borderId="31" xfId="5" applyFont="1" applyFill="1" applyBorder="1" applyAlignment="1" applyProtection="1">
      <protection locked="0"/>
    </xf>
    <xf numFmtId="0" fontId="1" fillId="10" borderId="32" xfId="5" applyFont="1" applyFill="1" applyBorder="1" applyAlignment="1" applyProtection="1">
      <protection locked="0"/>
    </xf>
    <xf numFmtId="0" fontId="1" fillId="10" borderId="33" xfId="5" applyFont="1" applyFill="1" applyBorder="1" applyAlignment="1" applyProtection="1">
      <protection locked="0"/>
    </xf>
    <xf numFmtId="0" fontId="1" fillId="10" borderId="31" xfId="5" applyNumberFormat="1" applyFont="1" applyFill="1" applyBorder="1" applyAlignment="1" applyProtection="1">
      <protection locked="0"/>
    </xf>
    <xf numFmtId="164" fontId="1" fillId="10" borderId="31" xfId="5" applyNumberFormat="1" applyFont="1" applyFill="1" applyBorder="1" applyAlignment="1" applyProtection="1">
      <protection locked="0"/>
    </xf>
    <xf numFmtId="164" fontId="1" fillId="10" borderId="32" xfId="5" applyNumberFormat="1" applyFont="1" applyFill="1" applyBorder="1" applyAlignment="1" applyProtection="1">
      <protection locked="0"/>
    </xf>
    <xf numFmtId="164" fontId="1" fillId="10" borderId="33" xfId="5" applyNumberFormat="1" applyFont="1" applyFill="1" applyBorder="1" applyAlignment="1" applyProtection="1">
      <protection locked="0"/>
    </xf>
    <xf numFmtId="164" fontId="1" fillId="10" borderId="34" xfId="5" applyNumberFormat="1" applyFont="1" applyFill="1" applyBorder="1" applyAlignment="1" applyProtection="1"/>
    <xf numFmtId="49" fontId="1" fillId="10" borderId="35" xfId="5" applyNumberFormat="1" applyFont="1" applyFill="1" applyBorder="1" applyAlignment="1" applyProtection="1">
      <protection locked="0"/>
    </xf>
    <xf numFmtId="164" fontId="1" fillId="10" borderId="35" xfId="5" applyNumberFormat="1" applyFont="1" applyFill="1" applyBorder="1" applyAlignment="1" applyProtection="1">
      <protection locked="0"/>
    </xf>
    <xf numFmtId="49" fontId="0" fillId="10" borderId="35" xfId="5" applyNumberFormat="1" applyFont="1" applyFill="1" applyBorder="1" applyAlignment="1" applyProtection="1">
      <protection locked="0"/>
    </xf>
    <xf numFmtId="49" fontId="0" fillId="10" borderId="31" xfId="5" applyNumberFormat="1" applyFont="1" applyFill="1" applyBorder="1" applyAlignment="1" applyProtection="1">
      <protection locked="0"/>
    </xf>
    <xf numFmtId="49" fontId="1" fillId="10" borderId="29" xfId="5" applyNumberFormat="1" applyFont="1" applyFill="1" applyBorder="1" applyAlignment="1" applyProtection="1">
      <protection locked="0"/>
    </xf>
    <xf numFmtId="49" fontId="1" fillId="10" borderId="36" xfId="5" applyNumberFormat="1" applyFont="1" applyFill="1" applyBorder="1" applyAlignment="1" applyProtection="1">
      <protection locked="0"/>
    </xf>
    <xf numFmtId="0" fontId="1" fillId="10" borderId="37" xfId="5" applyFont="1" applyFill="1" applyBorder="1" applyAlignment="1" applyProtection="1">
      <protection locked="0"/>
    </xf>
    <xf numFmtId="0" fontId="1" fillId="10" borderId="38" xfId="5" applyFont="1" applyFill="1" applyBorder="1" applyAlignment="1" applyProtection="1">
      <protection locked="0"/>
    </xf>
    <xf numFmtId="49" fontId="1" fillId="10" borderId="38" xfId="5" applyNumberFormat="1" applyFont="1" applyFill="1" applyBorder="1" applyAlignment="1" applyProtection="1">
      <protection locked="0"/>
    </xf>
    <xf numFmtId="0" fontId="1" fillId="10" borderId="39" xfId="5" applyFont="1" applyFill="1" applyBorder="1" applyAlignment="1" applyProtection="1">
      <protection locked="0"/>
    </xf>
    <xf numFmtId="0" fontId="1" fillId="10" borderId="40" xfId="5" applyFont="1" applyFill="1" applyBorder="1" applyAlignment="1" applyProtection="1">
      <protection locked="0"/>
    </xf>
    <xf numFmtId="0" fontId="1" fillId="10" borderId="38" xfId="5" applyNumberFormat="1" applyFont="1" applyFill="1" applyBorder="1" applyAlignment="1" applyProtection="1">
      <protection locked="0"/>
    </xf>
    <xf numFmtId="164" fontId="1" fillId="10" borderId="38" xfId="5" applyNumberFormat="1" applyFont="1" applyFill="1" applyBorder="1" applyAlignment="1" applyProtection="1">
      <protection locked="0"/>
    </xf>
    <xf numFmtId="164" fontId="1" fillId="10" borderId="39" xfId="5" applyNumberFormat="1" applyFont="1" applyFill="1" applyBorder="1" applyAlignment="1" applyProtection="1">
      <protection locked="0"/>
    </xf>
    <xf numFmtId="164" fontId="1" fillId="10" borderId="40" xfId="5" applyNumberFormat="1" applyFont="1" applyFill="1" applyBorder="1" applyAlignment="1" applyProtection="1">
      <protection locked="0"/>
    </xf>
    <xf numFmtId="49" fontId="1" fillId="10" borderId="34" xfId="5" applyNumberFormat="1" applyFont="1" applyFill="1" applyBorder="1" applyAlignment="1" applyProtection="1">
      <protection locked="0"/>
    </xf>
    <xf numFmtId="164" fontId="1" fillId="10" borderId="34" xfId="5" applyNumberFormat="1" applyFont="1" applyFill="1" applyBorder="1" applyAlignment="1" applyProtection="1">
      <protection locked="0"/>
    </xf>
    <xf numFmtId="164" fontId="1" fillId="10" borderId="41" xfId="5" applyNumberFormat="1" applyFont="1" applyFill="1" applyBorder="1" applyAlignment="1" applyProtection="1"/>
    <xf numFmtId="0" fontId="1" fillId="11" borderId="36" xfId="5" applyFont="1" applyFill="1" applyBorder="1" applyAlignment="1" applyProtection="1"/>
    <xf numFmtId="0" fontId="1" fillId="11" borderId="37" xfId="5" applyFont="1" applyFill="1" applyBorder="1" applyAlignment="1" applyProtection="1"/>
    <xf numFmtId="0" fontId="1" fillId="11" borderId="38" xfId="5" applyFont="1" applyFill="1" applyBorder="1" applyAlignment="1" applyProtection="1"/>
    <xf numFmtId="0" fontId="2" fillId="10" borderId="38" xfId="5" applyFont="1" applyFill="1" applyBorder="1" applyAlignment="1" applyProtection="1">
      <protection locked="0"/>
    </xf>
    <xf numFmtId="0" fontId="1" fillId="11" borderId="39" xfId="5" applyFont="1" applyFill="1" applyBorder="1" applyAlignment="1" applyProtection="1"/>
    <xf numFmtId="0" fontId="1" fillId="11" borderId="40" xfId="5" applyFont="1" applyFill="1" applyBorder="1" applyAlignment="1" applyProtection="1"/>
    <xf numFmtId="0" fontId="1" fillId="11" borderId="38" xfId="5" applyNumberFormat="1" applyFont="1" applyFill="1" applyBorder="1" applyAlignment="1" applyProtection="1"/>
    <xf numFmtId="164" fontId="1" fillId="11" borderId="38" xfId="5" applyNumberFormat="1" applyFont="1" applyFill="1" applyBorder="1" applyAlignment="1" applyProtection="1"/>
    <xf numFmtId="164" fontId="1" fillId="11" borderId="39" xfId="5" applyNumberFormat="1" applyFont="1" applyFill="1" applyBorder="1" applyAlignment="1" applyProtection="1"/>
    <xf numFmtId="164" fontId="1" fillId="11" borderId="40" xfId="5" applyNumberFormat="1" applyFont="1" applyFill="1" applyBorder="1" applyAlignment="1" applyProtection="1"/>
    <xf numFmtId="164" fontId="1" fillId="11" borderId="34" xfId="5" applyNumberFormat="1" applyFont="1" applyFill="1" applyBorder="1" applyAlignment="1" applyProtection="1"/>
    <xf numFmtId="0" fontId="1" fillId="11" borderId="42" xfId="5" applyFont="1" applyFill="1" applyBorder="1" applyAlignment="1" applyProtection="1"/>
    <xf numFmtId="0" fontId="1" fillId="11" borderId="43" xfId="5" applyFont="1" applyFill="1" applyBorder="1" applyAlignment="1" applyProtection="1"/>
    <xf numFmtId="0" fontId="1" fillId="11" borderId="21" xfId="5" applyFont="1" applyFill="1" applyBorder="1" applyAlignment="1" applyProtection="1"/>
    <xf numFmtId="0" fontId="2" fillId="11" borderId="21" xfId="5" applyFont="1" applyFill="1" applyBorder="1" applyAlignment="1" applyProtection="1"/>
    <xf numFmtId="0" fontId="1" fillId="11" borderId="22" xfId="5" applyFont="1" applyFill="1" applyBorder="1" applyAlignment="1" applyProtection="1"/>
    <xf numFmtId="0" fontId="1" fillId="11" borderId="20" xfId="5" applyFont="1" applyFill="1" applyBorder="1" applyAlignment="1" applyProtection="1"/>
    <xf numFmtId="0" fontId="1" fillId="11" borderId="21" xfId="5" applyNumberFormat="1" applyFont="1" applyFill="1" applyBorder="1" applyAlignment="1" applyProtection="1"/>
    <xf numFmtId="164" fontId="1" fillId="11" borderId="21" xfId="5" applyNumberFormat="1" applyFont="1" applyFill="1" applyBorder="1" applyAlignment="1" applyProtection="1"/>
    <xf numFmtId="164" fontId="1" fillId="11" borderId="22" xfId="5" applyNumberFormat="1" applyFont="1" applyFill="1" applyBorder="1" applyAlignment="1" applyProtection="1"/>
    <xf numFmtId="164" fontId="1" fillId="11" borderId="20" xfId="5" applyNumberFormat="1" applyFont="1" applyFill="1" applyBorder="1" applyAlignment="1" applyProtection="1"/>
    <xf numFmtId="164" fontId="1" fillId="11" borderId="25" xfId="5" applyNumberFormat="1" applyFont="1" applyFill="1" applyBorder="1" applyAlignment="1" applyProtection="1"/>
    <xf numFmtId="0" fontId="1" fillId="4" borderId="0" xfId="5" applyFill="1" applyAlignment="1" applyProtection="1"/>
    <xf numFmtId="0" fontId="4" fillId="4" borderId="0" xfId="1" applyFont="1" applyFill="1" applyAlignment="1" applyProtection="1">
      <alignment vertical="center"/>
    </xf>
    <xf numFmtId="0" fontId="2" fillId="0" borderId="0" xfId="5" applyFont="1" applyFill="1" applyBorder="1" applyAlignment="1" applyProtection="1">
      <alignment wrapText="1"/>
    </xf>
    <xf numFmtId="0" fontId="9" fillId="6" borderId="44" xfId="5" applyFont="1" applyFill="1" applyBorder="1" applyAlignment="1" applyProtection="1">
      <alignment horizontal="center" vertical="center" wrapText="1"/>
    </xf>
    <xf numFmtId="0" fontId="9" fillId="6" borderId="7" xfId="5" applyFont="1" applyFill="1" applyBorder="1" applyAlignment="1" applyProtection="1">
      <alignment horizontal="center" vertical="center" wrapText="1"/>
    </xf>
    <xf numFmtId="0" fontId="0" fillId="4" borderId="45" xfId="0" applyFill="1" applyBorder="1" applyAlignment="1" applyProtection="1"/>
    <xf numFmtId="0" fontId="9" fillId="0" borderId="19" xfId="5" applyFont="1" applyFill="1" applyBorder="1" applyAlignment="1" applyProtection="1">
      <alignment vertical="center" wrapText="1"/>
    </xf>
    <xf numFmtId="0" fontId="9" fillId="0" borderId="20" xfId="5" applyFont="1" applyFill="1" applyBorder="1" applyAlignment="1" applyProtection="1">
      <alignment vertical="center" wrapText="1"/>
    </xf>
    <xf numFmtId="49" fontId="1" fillId="10" borderId="10" xfId="5" applyNumberFormat="1" applyFill="1" applyBorder="1" applyAlignment="1" applyProtection="1">
      <alignment wrapText="1"/>
      <protection locked="0"/>
    </xf>
    <xf numFmtId="0" fontId="1" fillId="10" borderId="11" xfId="5" applyFill="1" applyBorder="1" applyAlignment="1" applyProtection="1">
      <alignment wrapText="1"/>
      <protection locked="0"/>
    </xf>
    <xf numFmtId="49" fontId="1" fillId="10" borderId="26" xfId="5" applyNumberFormat="1" applyFont="1" applyFill="1" applyBorder="1" applyAlignment="1" applyProtection="1">
      <alignment wrapText="1"/>
      <protection locked="0"/>
    </xf>
    <xf numFmtId="0" fontId="1" fillId="10" borderId="26" xfId="5" applyFill="1" applyBorder="1" applyAlignment="1" applyProtection="1">
      <alignment wrapText="1"/>
      <protection locked="0"/>
    </xf>
    <xf numFmtId="0" fontId="1" fillId="10" borderId="12" xfId="5" applyFill="1" applyBorder="1" applyAlignment="1" applyProtection="1">
      <alignment wrapText="1"/>
      <protection locked="0"/>
    </xf>
    <xf numFmtId="0" fontId="1" fillId="10" borderId="8" xfId="5" applyFill="1" applyBorder="1" applyAlignment="1" applyProtection="1">
      <alignment wrapText="1"/>
      <protection locked="0"/>
    </xf>
    <xf numFmtId="0" fontId="1" fillId="10" borderId="7" xfId="5" applyFill="1" applyBorder="1" applyAlignment="1" applyProtection="1">
      <alignment wrapText="1"/>
      <protection locked="0"/>
    </xf>
    <xf numFmtId="164" fontId="1" fillId="10" borderId="7" xfId="5" applyNumberFormat="1" applyFill="1" applyBorder="1" applyAlignment="1" applyProtection="1">
      <alignment wrapText="1"/>
      <protection locked="0"/>
    </xf>
    <xf numFmtId="3" fontId="1" fillId="10" borderId="7" xfId="5" applyNumberFormat="1" applyFill="1" applyBorder="1" applyAlignment="1" applyProtection="1">
      <alignment wrapText="1"/>
      <protection locked="0"/>
    </xf>
    <xf numFmtId="164" fontId="1" fillId="10" borderId="12" xfId="5" applyNumberFormat="1" applyFill="1" applyBorder="1" applyAlignment="1" applyProtection="1">
      <alignment wrapText="1"/>
      <protection locked="0"/>
    </xf>
    <xf numFmtId="164" fontId="1" fillId="10" borderId="11" xfId="5" applyNumberFormat="1" applyFill="1" applyBorder="1" applyAlignment="1" applyProtection="1">
      <alignment wrapText="1"/>
      <protection locked="0"/>
    </xf>
    <xf numFmtId="164" fontId="1" fillId="10" borderId="35" xfId="5" applyNumberFormat="1" applyFont="1" applyFill="1" applyBorder="1" applyAlignment="1" applyProtection="1"/>
    <xf numFmtId="49" fontId="0" fillId="10" borderId="9" xfId="5" applyNumberFormat="1" applyFont="1" applyFill="1" applyBorder="1" applyAlignment="1" applyProtection="1">
      <protection locked="0"/>
    </xf>
    <xf numFmtId="164" fontId="1" fillId="10" borderId="9" xfId="5" applyNumberFormat="1" applyFont="1" applyFill="1" applyBorder="1" applyAlignment="1" applyProtection="1">
      <protection locked="0"/>
    </xf>
    <xf numFmtId="164" fontId="1" fillId="10" borderId="26" xfId="5" applyNumberFormat="1" applyFill="1" applyBorder="1" applyAlignment="1" applyProtection="1">
      <alignment wrapText="1"/>
      <protection locked="0"/>
    </xf>
    <xf numFmtId="49" fontId="0" fillId="10" borderId="29" xfId="5" applyNumberFormat="1" applyFont="1" applyFill="1" applyBorder="1" applyAlignment="1" applyProtection="1">
      <alignment wrapText="1"/>
      <protection locked="0"/>
    </xf>
    <xf numFmtId="0" fontId="1" fillId="10" borderId="30" xfId="5" applyFill="1" applyBorder="1" applyAlignment="1" applyProtection="1">
      <alignment wrapText="1"/>
      <protection locked="0"/>
    </xf>
    <xf numFmtId="49" fontId="1" fillId="10" borderId="31" xfId="5" applyNumberFormat="1" applyFont="1" applyFill="1" applyBorder="1" applyAlignment="1" applyProtection="1">
      <alignment wrapText="1"/>
      <protection locked="0"/>
    </xf>
    <xf numFmtId="0" fontId="1" fillId="10" borderId="31" xfId="5" applyFill="1" applyBorder="1" applyAlignment="1" applyProtection="1">
      <alignment wrapText="1"/>
      <protection locked="0"/>
    </xf>
    <xf numFmtId="0" fontId="1" fillId="10" borderId="32" xfId="5" applyFill="1" applyBorder="1" applyAlignment="1" applyProtection="1">
      <alignment wrapText="1"/>
      <protection locked="0"/>
    </xf>
    <xf numFmtId="0" fontId="1" fillId="10" borderId="33" xfId="5" applyFill="1" applyBorder="1" applyAlignment="1" applyProtection="1">
      <alignment wrapText="1"/>
      <protection locked="0"/>
    </xf>
    <xf numFmtId="0" fontId="1" fillId="10" borderId="46" xfId="5" applyFill="1" applyBorder="1" applyAlignment="1" applyProtection="1">
      <alignment wrapText="1"/>
      <protection locked="0"/>
    </xf>
    <xf numFmtId="164" fontId="1" fillId="10" borderId="46" xfId="5" applyNumberFormat="1" applyFill="1" applyBorder="1" applyAlignment="1" applyProtection="1">
      <alignment wrapText="1"/>
      <protection locked="0"/>
    </xf>
    <xf numFmtId="3" fontId="1" fillId="10" borderId="46" xfId="5" applyNumberFormat="1" applyFill="1" applyBorder="1" applyAlignment="1" applyProtection="1">
      <alignment wrapText="1"/>
      <protection locked="0"/>
    </xf>
    <xf numFmtId="164" fontId="1" fillId="10" borderId="32" xfId="5" applyNumberFormat="1" applyFill="1" applyBorder="1" applyAlignment="1" applyProtection="1">
      <alignment wrapText="1"/>
      <protection locked="0"/>
    </xf>
    <xf numFmtId="164" fontId="1" fillId="10" borderId="30" xfId="5" applyNumberFormat="1" applyFill="1" applyBorder="1" applyAlignment="1" applyProtection="1">
      <alignment wrapText="1"/>
      <protection locked="0"/>
    </xf>
    <xf numFmtId="0" fontId="0" fillId="10" borderId="47" xfId="5" applyNumberFormat="1" applyFont="1" applyFill="1" applyBorder="1" applyAlignment="1" applyProtection="1">
      <protection locked="0"/>
    </xf>
    <xf numFmtId="164" fontId="1" fillId="10" borderId="47" xfId="5" applyNumberFormat="1" applyFont="1" applyFill="1" applyBorder="1" applyAlignment="1" applyProtection="1">
      <protection locked="0"/>
    </xf>
    <xf numFmtId="164" fontId="1" fillId="10" borderId="31" xfId="5" applyNumberFormat="1" applyFill="1" applyBorder="1" applyAlignment="1" applyProtection="1">
      <alignment wrapText="1"/>
      <protection locked="0"/>
    </xf>
    <xf numFmtId="0" fontId="1" fillId="10" borderId="47" xfId="5" applyNumberFormat="1" applyFont="1" applyFill="1" applyBorder="1" applyAlignment="1" applyProtection="1">
      <protection locked="0"/>
    </xf>
    <xf numFmtId="49" fontId="0" fillId="10" borderId="31" xfId="5" applyNumberFormat="1" applyFont="1" applyFill="1" applyBorder="1" applyAlignment="1" applyProtection="1">
      <alignment wrapText="1"/>
      <protection locked="0"/>
    </xf>
    <xf numFmtId="49" fontId="1" fillId="10" borderId="29" xfId="5" applyNumberFormat="1" applyFill="1" applyBorder="1" applyAlignment="1" applyProtection="1">
      <alignment wrapText="1"/>
      <protection locked="0"/>
    </xf>
    <xf numFmtId="0" fontId="0" fillId="10" borderId="30" xfId="5" applyFont="1" applyFill="1" applyBorder="1" applyAlignment="1" applyProtection="1">
      <alignment wrapText="1"/>
      <protection locked="0"/>
    </xf>
    <xf numFmtId="49" fontId="14" fillId="10" borderId="36" xfId="5" applyNumberFormat="1" applyFont="1" applyFill="1" applyBorder="1" applyAlignment="1" applyProtection="1">
      <alignment wrapText="1"/>
      <protection locked="0"/>
    </xf>
    <xf numFmtId="0" fontId="14" fillId="10" borderId="37" xfId="5" applyFont="1" applyFill="1" applyBorder="1" applyAlignment="1" applyProtection="1">
      <alignment wrapText="1"/>
      <protection locked="0"/>
    </xf>
    <xf numFmtId="49" fontId="1" fillId="10" borderId="38" xfId="5" applyNumberFormat="1" applyFont="1" applyFill="1" applyBorder="1" applyAlignment="1" applyProtection="1">
      <alignment wrapText="1"/>
      <protection locked="0"/>
    </xf>
    <xf numFmtId="0" fontId="1" fillId="10" borderId="38" xfId="5" applyFill="1" applyBorder="1" applyAlignment="1" applyProtection="1">
      <alignment wrapText="1"/>
      <protection locked="0"/>
    </xf>
    <xf numFmtId="0" fontId="1" fillId="10" borderId="39" xfId="5" applyFill="1" applyBorder="1" applyAlignment="1" applyProtection="1">
      <alignment wrapText="1"/>
      <protection locked="0"/>
    </xf>
    <xf numFmtId="0" fontId="1" fillId="10" borderId="40" xfId="5" applyFill="1" applyBorder="1" applyAlignment="1" applyProtection="1">
      <alignment wrapText="1"/>
      <protection locked="0"/>
    </xf>
    <xf numFmtId="0" fontId="1" fillId="10" borderId="48" xfId="5" applyFill="1" applyBorder="1" applyAlignment="1" applyProtection="1">
      <alignment wrapText="1"/>
      <protection locked="0"/>
    </xf>
    <xf numFmtId="164" fontId="1" fillId="10" borderId="48" xfId="5" applyNumberFormat="1" applyFill="1" applyBorder="1" applyAlignment="1" applyProtection="1">
      <alignment wrapText="1"/>
      <protection locked="0"/>
    </xf>
    <xf numFmtId="3" fontId="1" fillId="10" borderId="48" xfId="5" applyNumberFormat="1" applyFill="1" applyBorder="1" applyAlignment="1" applyProtection="1">
      <alignment wrapText="1"/>
      <protection locked="0"/>
    </xf>
    <xf numFmtId="164" fontId="1" fillId="10" borderId="39" xfId="5" applyNumberFormat="1" applyFill="1" applyBorder="1" applyAlignment="1" applyProtection="1">
      <alignment wrapText="1"/>
      <protection locked="0"/>
    </xf>
    <xf numFmtId="164" fontId="1" fillId="10" borderId="37" xfId="5" applyNumberFormat="1" applyFill="1" applyBorder="1" applyAlignment="1" applyProtection="1">
      <alignment wrapText="1"/>
      <protection locked="0"/>
    </xf>
    <xf numFmtId="0" fontId="1" fillId="10" borderId="49" xfId="5" applyNumberFormat="1" applyFont="1" applyFill="1" applyBorder="1" applyAlignment="1" applyProtection="1">
      <protection locked="0"/>
    </xf>
    <xf numFmtId="164" fontId="1" fillId="10" borderId="49" xfId="5" applyNumberFormat="1" applyFont="1" applyFill="1" applyBorder="1" applyAlignment="1" applyProtection="1">
      <protection locked="0"/>
    </xf>
    <xf numFmtId="164" fontId="1" fillId="10" borderId="38" xfId="5" applyNumberFormat="1" applyFill="1" applyBorder="1" applyAlignment="1" applyProtection="1">
      <alignment wrapText="1"/>
      <protection locked="0"/>
    </xf>
    <xf numFmtId="49" fontId="1" fillId="10" borderId="36" xfId="5" applyNumberFormat="1" applyFill="1" applyBorder="1" applyAlignment="1" applyProtection="1">
      <alignment wrapText="1"/>
      <protection locked="0"/>
    </xf>
    <xf numFmtId="0" fontId="1" fillId="10" borderId="37" xfId="5" applyFill="1" applyBorder="1" applyAlignment="1" applyProtection="1">
      <alignment wrapText="1"/>
      <protection locked="0"/>
    </xf>
    <xf numFmtId="164" fontId="1" fillId="10" borderId="13" xfId="5" applyNumberFormat="1" applyFont="1" applyFill="1" applyBorder="1" applyAlignment="1" applyProtection="1"/>
    <xf numFmtId="0" fontId="0" fillId="10" borderId="49" xfId="5" applyNumberFormat="1" applyFont="1" applyFill="1" applyBorder="1" applyAlignment="1" applyProtection="1">
      <protection locked="0"/>
    </xf>
    <xf numFmtId="0" fontId="1" fillId="11" borderId="36" xfId="5" applyFill="1" applyBorder="1" applyAlignment="1" applyProtection="1">
      <alignment wrapText="1"/>
    </xf>
    <xf numFmtId="0" fontId="1" fillId="11" borderId="37" xfId="5" applyFill="1" applyBorder="1" applyAlignment="1" applyProtection="1">
      <alignment wrapText="1"/>
      <protection locked="0"/>
    </xf>
    <xf numFmtId="0" fontId="1" fillId="11" borderId="38" xfId="5" applyFill="1" applyBorder="1" applyAlignment="1" applyProtection="1">
      <alignment wrapText="1"/>
    </xf>
    <xf numFmtId="0" fontId="1" fillId="11" borderId="40" xfId="5" applyFill="1" applyBorder="1" applyAlignment="1" applyProtection="1">
      <alignment wrapText="1"/>
    </xf>
    <xf numFmtId="0" fontId="1" fillId="11" borderId="48" xfId="5" applyFill="1" applyBorder="1" applyAlignment="1" applyProtection="1">
      <alignment wrapText="1"/>
    </xf>
    <xf numFmtId="164" fontId="1" fillId="11" borderId="48" xfId="5" applyNumberFormat="1" applyFill="1" applyBorder="1" applyAlignment="1" applyProtection="1">
      <alignment wrapText="1"/>
    </xf>
    <xf numFmtId="164" fontId="1" fillId="11" borderId="39" xfId="5" applyNumberFormat="1" applyFill="1" applyBorder="1" applyAlignment="1" applyProtection="1">
      <alignment wrapText="1"/>
    </xf>
    <xf numFmtId="164" fontId="1" fillId="11" borderId="37" xfId="5" applyNumberFormat="1" applyFill="1" applyBorder="1" applyAlignment="1" applyProtection="1">
      <alignment wrapText="1"/>
    </xf>
    <xf numFmtId="164" fontId="1" fillId="11" borderId="49" xfId="5" applyNumberFormat="1" applyFont="1" applyFill="1" applyBorder="1" applyAlignment="1" applyProtection="1"/>
    <xf numFmtId="0" fontId="1" fillId="11" borderId="42" xfId="5" applyFill="1" applyBorder="1" applyAlignment="1" applyProtection="1">
      <alignment wrapText="1"/>
    </xf>
    <xf numFmtId="0" fontId="1" fillId="11" borderId="43" xfId="5" applyFill="1" applyBorder="1" applyAlignment="1" applyProtection="1">
      <alignment wrapText="1"/>
    </xf>
    <xf numFmtId="0" fontId="1" fillId="11" borderId="21" xfId="5" applyFill="1" applyBorder="1" applyAlignment="1" applyProtection="1">
      <alignment wrapText="1"/>
    </xf>
    <xf numFmtId="0" fontId="1" fillId="11" borderId="20" xfId="5" applyFill="1" applyBorder="1" applyAlignment="1" applyProtection="1">
      <alignment wrapText="1"/>
    </xf>
    <xf numFmtId="0" fontId="1" fillId="11" borderId="23" xfId="5" applyFill="1" applyBorder="1" applyAlignment="1" applyProtection="1">
      <alignment wrapText="1"/>
    </xf>
    <xf numFmtId="164" fontId="1" fillId="11" borderId="23" xfId="5" applyNumberFormat="1" applyFill="1" applyBorder="1" applyAlignment="1" applyProtection="1">
      <alignment wrapText="1"/>
    </xf>
    <xf numFmtId="164" fontId="1" fillId="11" borderId="22" xfId="5" applyNumberFormat="1" applyFill="1" applyBorder="1" applyAlignment="1" applyProtection="1">
      <alignment wrapText="1"/>
    </xf>
    <xf numFmtId="164" fontId="1" fillId="11" borderId="43" xfId="5" applyNumberFormat="1" applyFill="1" applyBorder="1" applyAlignment="1" applyProtection="1">
      <alignment wrapText="1"/>
    </xf>
    <xf numFmtId="0" fontId="1" fillId="11" borderId="24" xfId="5" applyNumberFormat="1" applyFont="1" applyFill="1" applyBorder="1" applyAlignment="1" applyProtection="1"/>
    <xf numFmtId="164" fontId="1" fillId="11" borderId="24" xfId="5" applyNumberFormat="1" applyFont="1" applyFill="1" applyBorder="1" applyAlignment="1" applyProtection="1"/>
    <xf numFmtId="164" fontId="1" fillId="11" borderId="21" xfId="5" applyNumberFormat="1" applyFill="1" applyBorder="1" applyAlignment="1" applyProtection="1">
      <alignment wrapText="1"/>
    </xf>
    <xf numFmtId="0" fontId="15" fillId="3" borderId="0" xfId="3" applyFont="1" applyFill="1" applyBorder="1" applyProtection="1"/>
    <xf numFmtId="0" fontId="15" fillId="3" borderId="0" xfId="4" applyFont="1" applyFill="1" applyAlignment="1" applyProtection="1">
      <alignment vertical="center"/>
    </xf>
    <xf numFmtId="0" fontId="15" fillId="3" borderId="50" xfId="1" applyFont="1" applyFill="1" applyBorder="1" applyAlignment="1" applyProtection="1"/>
    <xf numFmtId="0" fontId="15" fillId="3" borderId="14" xfId="1" applyFont="1" applyFill="1" applyBorder="1" applyAlignment="1" applyProtection="1"/>
    <xf numFmtId="0" fontId="15" fillId="3" borderId="14" xfId="1" applyFont="1" applyFill="1" applyBorder="1" applyAlignment="1" applyProtection="1">
      <alignment vertical="center"/>
    </xf>
    <xf numFmtId="0" fontId="15" fillId="3" borderId="16" xfId="1" applyFont="1" applyFill="1" applyBorder="1" applyAlignment="1" applyProtection="1">
      <alignment vertical="center"/>
    </xf>
    <xf numFmtId="0" fontId="15" fillId="3" borderId="0" xfId="1" applyFont="1" applyFill="1" applyBorder="1" applyAlignment="1" applyProtection="1">
      <alignment vertical="center"/>
    </xf>
    <xf numFmtId="0" fontId="0" fillId="3" borderId="0" xfId="0" applyFill="1" applyAlignment="1" applyProtection="1"/>
    <xf numFmtId="0" fontId="15" fillId="3" borderId="1" xfId="1" applyFont="1" applyFill="1" applyBorder="1" applyAlignment="1" applyProtection="1">
      <alignment vertical="center"/>
    </xf>
    <xf numFmtId="0" fontId="15" fillId="3" borderId="2" xfId="1" applyFont="1" applyFill="1" applyBorder="1" applyAlignment="1" applyProtection="1">
      <alignment vertical="center"/>
    </xf>
    <xf numFmtId="0" fontId="15" fillId="3" borderId="3" xfId="1" applyFont="1" applyFill="1" applyBorder="1" applyAlignment="1" applyProtection="1">
      <alignment vertical="center"/>
    </xf>
    <xf numFmtId="0" fontId="15" fillId="0" borderId="0" xfId="1" applyFont="1" applyFill="1" applyBorder="1" applyAlignment="1" applyProtection="1">
      <alignment vertical="center"/>
    </xf>
    <xf numFmtId="0" fontId="16" fillId="0" borderId="50" xfId="1" applyFont="1" applyFill="1" applyBorder="1" applyAlignment="1" applyProtection="1"/>
    <xf numFmtId="0" fontId="16" fillId="0" borderId="0" xfId="1" applyFont="1" applyFill="1" applyBorder="1" applyAlignment="1" applyProtection="1"/>
    <xf numFmtId="0" fontId="16" fillId="0" borderId="14" xfId="1" applyFont="1" applyFill="1" applyBorder="1" applyAlignment="1" applyProtection="1">
      <alignment vertical="center"/>
    </xf>
    <xf numFmtId="0" fontId="16" fillId="0" borderId="16" xfId="1" applyFont="1" applyFill="1" applyBorder="1" applyAlignment="1" applyProtection="1">
      <alignment vertical="center"/>
    </xf>
    <xf numFmtId="0" fontId="16" fillId="0" borderId="0" xfId="1" applyFont="1" applyFill="1" applyBorder="1" applyAlignment="1" applyProtection="1">
      <alignment vertical="center"/>
    </xf>
    <xf numFmtId="0" fontId="0" fillId="0" borderId="0" xfId="0" applyFont="1" applyFill="1" applyAlignment="1" applyProtection="1"/>
    <xf numFmtId="0" fontId="16" fillId="0" borderId="45" xfId="1" applyFont="1" applyFill="1" applyBorder="1" applyAlignment="1" applyProtection="1">
      <alignment vertical="center"/>
    </xf>
    <xf numFmtId="0" fontId="16" fillId="0" borderId="13" xfId="1" applyFont="1" applyFill="1" applyBorder="1" applyAlignment="1" applyProtection="1">
      <alignment vertical="center"/>
    </xf>
    <xf numFmtId="0" fontId="0" fillId="0" borderId="0" xfId="0" applyFont="1" applyFill="1" applyBorder="1" applyAlignment="1" applyProtection="1"/>
    <xf numFmtId="0" fontId="12" fillId="0" borderId="0" xfId="1" applyFont="1" applyFill="1" applyBorder="1" applyAlignment="1" applyProtection="1">
      <alignment vertical="center"/>
    </xf>
    <xf numFmtId="0" fontId="12" fillId="0" borderId="0" xfId="1" applyFont="1" applyFill="1" applyAlignment="1" applyProtection="1">
      <alignment vertical="center"/>
    </xf>
    <xf numFmtId="0" fontId="9" fillId="0" borderId="27" xfId="5" applyFont="1" applyFill="1" applyBorder="1" applyAlignment="1" applyProtection="1">
      <alignment horizontal="center" vertical="center" wrapText="1"/>
    </xf>
    <xf numFmtId="0" fontId="9" fillId="0" borderId="0" xfId="5" applyFont="1" applyFill="1" applyBorder="1" applyAlignment="1" applyProtection="1">
      <alignment horizontal="center" vertical="center" wrapText="1"/>
    </xf>
    <xf numFmtId="0" fontId="9" fillId="0" borderId="0" xfId="1" applyFont="1" applyFill="1" applyBorder="1" applyProtection="1"/>
    <xf numFmtId="0" fontId="9" fillId="0" borderId="51" xfId="5" applyFont="1" applyFill="1" applyBorder="1" applyAlignment="1" applyProtection="1">
      <alignment horizontal="center" vertical="center" wrapText="1"/>
    </xf>
    <xf numFmtId="0" fontId="9" fillId="0" borderId="26" xfId="5" applyFont="1" applyFill="1" applyBorder="1" applyAlignment="1" applyProtection="1">
      <alignment horizontal="center" vertical="center" wrapText="1"/>
    </xf>
    <xf numFmtId="0" fontId="9" fillId="0" borderId="52" xfId="5" applyFont="1" applyFill="1" applyBorder="1" applyAlignment="1" applyProtection="1">
      <alignment horizontal="center" vertical="center" wrapText="1"/>
    </xf>
    <xf numFmtId="0" fontId="2" fillId="0" borderId="0" xfId="5" applyFont="1" applyFill="1" applyBorder="1" applyAlignment="1" applyProtection="1">
      <alignment horizontal="center" wrapText="1"/>
    </xf>
    <xf numFmtId="0" fontId="2" fillId="0" borderId="45" xfId="5" applyFont="1" applyFill="1" applyBorder="1" applyAlignment="1" applyProtection="1">
      <alignment horizontal="center" wrapText="1"/>
    </xf>
    <xf numFmtId="0" fontId="9" fillId="0" borderId="53" xfId="5" applyFont="1" applyFill="1" applyBorder="1" applyAlignment="1" applyProtection="1">
      <alignment horizontal="center" vertical="center" wrapText="1"/>
    </xf>
    <xf numFmtId="0" fontId="9" fillId="0" borderId="54" xfId="5" applyFont="1" applyFill="1" applyBorder="1" applyAlignment="1" applyProtection="1">
      <alignment horizontal="center" vertical="center" wrapText="1"/>
    </xf>
    <xf numFmtId="0" fontId="2" fillId="0" borderId="53" xfId="5" applyFont="1" applyFill="1" applyBorder="1" applyAlignment="1" applyProtection="1">
      <alignment horizontal="center" wrapText="1"/>
    </xf>
    <xf numFmtId="0" fontId="2" fillId="0" borderId="54" xfId="5" applyFont="1" applyFill="1" applyBorder="1" applyAlignment="1" applyProtection="1">
      <alignment horizontal="center" wrapText="1"/>
    </xf>
    <xf numFmtId="0" fontId="2" fillId="0" borderId="52" xfId="5" applyFont="1" applyFill="1" applyBorder="1" applyAlignment="1" applyProtection="1">
      <alignment horizontal="center" wrapText="1"/>
    </xf>
    <xf numFmtId="0" fontId="0" fillId="10" borderId="28" xfId="5" applyFont="1" applyFill="1" applyBorder="1" applyAlignment="1" applyProtection="1">
      <alignment wrapText="1"/>
    </xf>
    <xf numFmtId="0" fontId="0" fillId="0" borderId="0" xfId="5" applyFont="1" applyFill="1" applyBorder="1" applyAlignment="1" applyProtection="1">
      <alignment wrapText="1"/>
    </xf>
    <xf numFmtId="0" fontId="4" fillId="0" borderId="0" xfId="1" applyFont="1" applyBorder="1" applyProtection="1"/>
    <xf numFmtId="1" fontId="1" fillId="10" borderId="26" xfId="5" applyNumberFormat="1" applyFill="1" applyBorder="1" applyAlignment="1" applyProtection="1">
      <alignment wrapText="1"/>
      <protection locked="0"/>
    </xf>
    <xf numFmtId="1" fontId="1" fillId="10" borderId="12" xfId="5" applyNumberFormat="1" applyFill="1" applyBorder="1" applyAlignment="1" applyProtection="1">
      <alignment wrapText="1"/>
      <protection locked="0"/>
    </xf>
    <xf numFmtId="0" fontId="1" fillId="0" borderId="0" xfId="5" applyFill="1" applyBorder="1" applyAlignment="1" applyProtection="1">
      <alignment wrapText="1"/>
      <protection locked="0"/>
    </xf>
    <xf numFmtId="0" fontId="1" fillId="0" borderId="0" xfId="5" applyFill="1" applyBorder="1" applyAlignment="1" applyProtection="1">
      <alignment wrapText="1"/>
    </xf>
    <xf numFmtId="0" fontId="4" fillId="0" borderId="0" xfId="1" applyFont="1" applyFill="1" applyBorder="1" applyProtection="1"/>
    <xf numFmtId="1" fontId="1" fillId="10" borderId="51" xfId="5" applyNumberFormat="1" applyFill="1" applyBorder="1" applyAlignment="1" applyProtection="1">
      <alignment wrapText="1"/>
      <protection locked="0"/>
    </xf>
    <xf numFmtId="0" fontId="0" fillId="10" borderId="25" xfId="5" applyFont="1" applyFill="1" applyBorder="1" applyAlignment="1" applyProtection="1">
      <alignment wrapText="1"/>
    </xf>
    <xf numFmtId="1" fontId="1" fillId="10" borderId="21" xfId="5" applyNumberFormat="1" applyFill="1" applyBorder="1" applyAlignment="1" applyProtection="1">
      <alignment wrapText="1"/>
      <protection locked="0"/>
    </xf>
    <xf numFmtId="1" fontId="1" fillId="10" borderId="22" xfId="5" applyNumberFormat="1" applyFill="1" applyBorder="1" applyAlignment="1" applyProtection="1">
      <alignment wrapText="1"/>
      <protection locked="0"/>
    </xf>
    <xf numFmtId="1" fontId="1" fillId="10" borderId="19" xfId="5" applyNumberFormat="1" applyFill="1" applyBorder="1" applyAlignment="1" applyProtection="1">
      <alignment wrapText="1"/>
      <protection locked="0"/>
    </xf>
    <xf numFmtId="0" fontId="0" fillId="12" borderId="28" xfId="5" applyFont="1" applyFill="1" applyBorder="1" applyAlignment="1" applyProtection="1">
      <alignment wrapText="1"/>
    </xf>
    <xf numFmtId="1" fontId="1" fillId="12" borderId="26" xfId="5" applyNumberFormat="1" applyFill="1" applyBorder="1" applyAlignment="1" applyProtection="1">
      <alignment wrapText="1"/>
      <protection locked="0"/>
    </xf>
    <xf numFmtId="1" fontId="1" fillId="12" borderId="12" xfId="5" applyNumberFormat="1" applyFill="1" applyBorder="1" applyAlignment="1" applyProtection="1">
      <alignment wrapText="1"/>
      <protection locked="0"/>
    </xf>
    <xf numFmtId="1" fontId="1" fillId="12" borderId="51" xfId="5" applyNumberFormat="1" applyFill="1" applyBorder="1" applyAlignment="1" applyProtection="1">
      <alignment wrapText="1"/>
      <protection locked="0"/>
    </xf>
    <xf numFmtId="0" fontId="0" fillId="12" borderId="25" xfId="5" applyFont="1" applyFill="1" applyBorder="1" applyAlignment="1" applyProtection="1">
      <alignment wrapText="1"/>
    </xf>
    <xf numFmtId="1" fontId="1" fillId="12" borderId="21" xfId="5" applyNumberFormat="1" applyFill="1" applyBorder="1" applyAlignment="1" applyProtection="1">
      <alignment wrapText="1"/>
      <protection locked="0"/>
    </xf>
    <xf numFmtId="1" fontId="1" fillId="12" borderId="22" xfId="5" applyNumberFormat="1" applyFill="1" applyBorder="1" applyAlignment="1" applyProtection="1">
      <alignment wrapText="1"/>
      <protection locked="0"/>
    </xf>
    <xf numFmtId="1" fontId="1" fillId="12" borderId="19" xfId="5" applyNumberFormat="1" applyFill="1" applyBorder="1" applyAlignment="1" applyProtection="1">
      <alignment wrapText="1"/>
      <protection locked="0"/>
    </xf>
    <xf numFmtId="0" fontId="0" fillId="10" borderId="28" xfId="5" applyFont="1" applyFill="1" applyBorder="1" applyAlignment="1" applyProtection="1"/>
    <xf numFmtId="1" fontId="1" fillId="10" borderId="26" xfId="5" applyNumberFormat="1" applyFill="1" applyBorder="1" applyAlignment="1" applyProtection="1">
      <protection locked="0"/>
    </xf>
    <xf numFmtId="1" fontId="1" fillId="10" borderId="12" xfId="5" applyNumberFormat="1" applyFill="1" applyBorder="1" applyAlignment="1" applyProtection="1">
      <protection locked="0"/>
    </xf>
    <xf numFmtId="0" fontId="1" fillId="0" borderId="0" xfId="5" applyNumberFormat="1" applyFill="1" applyBorder="1" applyAlignment="1" applyProtection="1">
      <protection locked="0"/>
    </xf>
    <xf numFmtId="164" fontId="1" fillId="0" borderId="0" xfId="5" applyNumberFormat="1" applyFill="1" applyBorder="1" applyAlignment="1" applyProtection="1">
      <protection locked="0"/>
    </xf>
    <xf numFmtId="164" fontId="1" fillId="0" borderId="0" xfId="5" applyNumberFormat="1" applyFill="1" applyBorder="1" applyAlignment="1" applyProtection="1"/>
    <xf numFmtId="1" fontId="1" fillId="10" borderId="51" xfId="5" applyNumberFormat="1" applyFill="1" applyBorder="1" applyAlignment="1" applyProtection="1">
      <protection locked="0"/>
    </xf>
    <xf numFmtId="0" fontId="0" fillId="10" borderId="34" xfId="5" applyFont="1" applyFill="1" applyBorder="1" applyAlignment="1" applyProtection="1"/>
    <xf numFmtId="1" fontId="1" fillId="10" borderId="38" xfId="5" applyNumberFormat="1" applyFill="1" applyBorder="1" applyAlignment="1" applyProtection="1">
      <protection locked="0"/>
    </xf>
    <xf numFmtId="1" fontId="1" fillId="10" borderId="39" xfId="5" applyNumberFormat="1" applyFill="1" applyBorder="1" applyAlignment="1" applyProtection="1">
      <protection locked="0"/>
    </xf>
    <xf numFmtId="1" fontId="1" fillId="10" borderId="55" xfId="5" applyNumberFormat="1" applyFill="1" applyBorder="1" applyAlignment="1" applyProtection="1">
      <protection locked="0"/>
    </xf>
    <xf numFmtId="0" fontId="0" fillId="10" borderId="25" xfId="5" applyNumberFormat="1" applyFont="1" applyFill="1" applyBorder="1" applyAlignment="1" applyProtection="1"/>
    <xf numFmtId="0" fontId="9" fillId="0" borderId="56" xfId="5" applyFont="1" applyFill="1" applyBorder="1" applyAlignment="1" applyProtection="1">
      <alignment horizontal="center" vertical="center" wrapText="1"/>
    </xf>
    <xf numFmtId="0" fontId="4" fillId="0" borderId="56" xfId="1" applyFont="1" applyBorder="1" applyProtection="1"/>
    <xf numFmtId="1" fontId="1" fillId="10" borderId="21" xfId="5" applyNumberFormat="1" applyFill="1" applyBorder="1" applyAlignment="1" applyProtection="1">
      <protection locked="0"/>
    </xf>
    <xf numFmtId="1" fontId="1" fillId="10" borderId="23" xfId="5" applyNumberFormat="1" applyFill="1" applyBorder="1" applyAlignment="1" applyProtection="1">
      <protection locked="0"/>
    </xf>
    <xf numFmtId="1" fontId="1" fillId="10" borderId="22" xfId="5" applyNumberFormat="1" applyFill="1" applyBorder="1" applyAlignment="1" applyProtection="1">
      <protection locked="0"/>
    </xf>
    <xf numFmtId="1" fontId="1" fillId="10" borderId="19" xfId="5" applyNumberFormat="1" applyFill="1" applyBorder="1" applyAlignment="1" applyProtection="1">
      <protection locked="0"/>
    </xf>
    <xf numFmtId="0" fontId="0" fillId="0" borderId="0" xfId="0" applyFill="1" applyBorder="1" applyAlignment="1" applyProtection="1"/>
    <xf numFmtId="0" fontId="17" fillId="3" borderId="14" xfId="1" applyFont="1" applyFill="1" applyBorder="1" applyAlignment="1" applyProtection="1">
      <alignment vertical="center"/>
    </xf>
    <xf numFmtId="0" fontId="3" fillId="3" borderId="14" xfId="5" applyFont="1" applyFill="1" applyBorder="1" applyAlignment="1" applyProtection="1"/>
    <xf numFmtId="0" fontId="3" fillId="3" borderId="16" xfId="5" applyFont="1" applyFill="1" applyBorder="1" applyAlignment="1" applyProtection="1"/>
    <xf numFmtId="0" fontId="3" fillId="0" borderId="0" xfId="5" applyFont="1" applyFill="1" applyBorder="1" applyAlignment="1" applyProtection="1"/>
    <xf numFmtId="0" fontId="16" fillId="0" borderId="45" xfId="1" applyFont="1" applyFill="1" applyBorder="1" applyAlignment="1" applyProtection="1"/>
    <xf numFmtId="0" fontId="0" fillId="0" borderId="0" xfId="5" applyFont="1" applyFill="1" applyBorder="1" applyAlignment="1" applyProtection="1"/>
    <xf numFmtId="0" fontId="0" fillId="0" borderId="13" xfId="5" applyFont="1" applyFill="1" applyBorder="1" applyAlignment="1" applyProtection="1"/>
    <xf numFmtId="0" fontId="0" fillId="4" borderId="0" xfId="0" applyFill="1" applyBorder="1" applyAlignment="1" applyProtection="1"/>
    <xf numFmtId="0" fontId="9" fillId="0" borderId="57" xfId="5" applyFont="1" applyFill="1" applyBorder="1" applyAlignment="1" applyProtection="1">
      <alignment horizontal="center" vertical="center" wrapText="1"/>
    </xf>
    <xf numFmtId="0" fontId="9" fillId="0" borderId="0" xfId="1" applyFont="1" applyBorder="1" applyProtection="1"/>
    <xf numFmtId="0" fontId="0" fillId="10" borderId="28" xfId="5" applyNumberFormat="1" applyFont="1" applyFill="1" applyBorder="1" applyAlignment="1" applyProtection="1"/>
    <xf numFmtId="3" fontId="1" fillId="10" borderId="51" xfId="5" applyNumberFormat="1" applyFill="1" applyBorder="1" applyAlignment="1" applyProtection="1">
      <protection locked="0"/>
    </xf>
    <xf numFmtId="3" fontId="1" fillId="10" borderId="26" xfId="5" applyNumberFormat="1" applyFill="1" applyBorder="1" applyAlignment="1" applyProtection="1">
      <protection locked="0"/>
    </xf>
    <xf numFmtId="3" fontId="1" fillId="10" borderId="12" xfId="5" applyNumberFormat="1" applyFill="1" applyBorder="1" applyAlignment="1" applyProtection="1">
      <protection locked="0"/>
    </xf>
    <xf numFmtId="0" fontId="0" fillId="10" borderId="34" xfId="5" applyNumberFormat="1" applyFont="1" applyFill="1" applyBorder="1" applyAlignment="1" applyProtection="1"/>
    <xf numFmtId="3" fontId="1" fillId="10" borderId="55" xfId="5" applyNumberFormat="1" applyFill="1" applyBorder="1" applyAlignment="1" applyProtection="1">
      <protection locked="0"/>
    </xf>
    <xf numFmtId="3" fontId="1" fillId="10" borderId="38" xfId="5" applyNumberFormat="1" applyFill="1" applyBorder="1" applyAlignment="1" applyProtection="1">
      <protection locked="0"/>
    </xf>
    <xf numFmtId="3" fontId="1" fillId="10" borderId="39" xfId="5" applyNumberFormat="1" applyFill="1" applyBorder="1" applyAlignment="1" applyProtection="1">
      <protection locked="0"/>
    </xf>
    <xf numFmtId="0" fontId="0" fillId="10" borderId="41" xfId="5" applyFont="1" applyFill="1" applyBorder="1" applyAlignment="1" applyProtection="1">
      <alignment wrapText="1"/>
    </xf>
    <xf numFmtId="3" fontId="1" fillId="10" borderId="58" xfId="5" applyNumberFormat="1" applyFill="1" applyBorder="1" applyAlignment="1" applyProtection="1">
      <protection locked="0"/>
    </xf>
    <xf numFmtId="3" fontId="1" fillId="10" borderId="31" xfId="5" applyNumberFormat="1" applyFill="1" applyBorder="1" applyAlignment="1" applyProtection="1">
      <protection locked="0"/>
    </xf>
    <xf numFmtId="3" fontId="1" fillId="10" borderId="32" xfId="5" applyNumberFormat="1" applyFill="1" applyBorder="1" applyAlignment="1" applyProtection="1">
      <protection locked="0"/>
    </xf>
    <xf numFmtId="3" fontId="1" fillId="12" borderId="51" xfId="5" applyNumberFormat="1" applyFill="1" applyBorder="1" applyAlignment="1" applyProtection="1">
      <alignment wrapText="1"/>
      <protection locked="0"/>
    </xf>
    <xf numFmtId="3" fontId="1" fillId="12" borderId="26" xfId="5" applyNumberFormat="1" applyFill="1" applyBorder="1" applyAlignment="1" applyProtection="1">
      <alignment wrapText="1"/>
      <protection locked="0"/>
    </xf>
    <xf numFmtId="3" fontId="1" fillId="12" borderId="12" xfId="5" applyNumberFormat="1" applyFill="1" applyBorder="1" applyAlignment="1" applyProtection="1">
      <alignment wrapText="1"/>
      <protection locked="0"/>
    </xf>
    <xf numFmtId="0" fontId="1" fillId="0" borderId="0" xfId="5" applyNumberFormat="1" applyFill="1" applyBorder="1" applyAlignment="1" applyProtection="1"/>
    <xf numFmtId="0" fontId="0" fillId="12" borderId="34" xfId="5" applyFont="1" applyFill="1" applyBorder="1" applyAlignment="1" applyProtection="1">
      <alignment wrapText="1"/>
    </xf>
    <xf numFmtId="3" fontId="1" fillId="12" borderId="55" xfId="5" applyNumberFormat="1" applyFill="1" applyBorder="1" applyAlignment="1" applyProtection="1">
      <alignment wrapText="1"/>
      <protection locked="0"/>
    </xf>
    <xf numFmtId="3" fontId="1" fillId="12" borderId="38" xfId="5" applyNumberFormat="1" applyFill="1" applyBorder="1" applyAlignment="1" applyProtection="1">
      <alignment wrapText="1"/>
      <protection locked="0"/>
    </xf>
    <xf numFmtId="3" fontId="1" fillId="12" borderId="39" xfId="5" applyNumberFormat="1" applyFill="1" applyBorder="1" applyAlignment="1" applyProtection="1">
      <alignment wrapText="1"/>
      <protection locked="0"/>
    </xf>
    <xf numFmtId="0" fontId="0" fillId="12" borderId="41" xfId="5" applyFont="1" applyFill="1" applyBorder="1" applyAlignment="1" applyProtection="1">
      <alignment wrapText="1"/>
    </xf>
    <xf numFmtId="3" fontId="1" fillId="12" borderId="59" xfId="5" applyNumberFormat="1" applyFill="1" applyBorder="1" applyAlignment="1" applyProtection="1">
      <alignment wrapText="1"/>
      <protection locked="0"/>
    </xf>
    <xf numFmtId="3" fontId="1" fillId="12" borderId="60" xfId="5" applyNumberFormat="1" applyFill="1" applyBorder="1" applyAlignment="1" applyProtection="1">
      <alignment wrapText="1"/>
      <protection locked="0"/>
    </xf>
    <xf numFmtId="3" fontId="1" fillId="12" borderId="18" xfId="5" applyNumberFormat="1" applyFill="1" applyBorder="1" applyAlignment="1" applyProtection="1">
      <alignment wrapText="1"/>
      <protection locked="0"/>
    </xf>
    <xf numFmtId="3" fontId="1" fillId="10" borderId="19" xfId="5" applyNumberFormat="1" applyFill="1" applyBorder="1" applyAlignment="1" applyProtection="1">
      <protection locked="0"/>
    </xf>
    <xf numFmtId="3" fontId="1" fillId="10" borderId="21" xfId="5" applyNumberFormat="1" applyFill="1" applyBorder="1" applyAlignment="1" applyProtection="1">
      <protection locked="0"/>
    </xf>
    <xf numFmtId="3" fontId="1" fillId="10" borderId="22" xfId="5" applyNumberFormat="1" applyFill="1" applyBorder="1" applyAlignment="1" applyProtection="1">
      <protection locked="0"/>
    </xf>
    <xf numFmtId="0" fontId="0" fillId="4" borderId="0" xfId="0" applyFill="1" applyProtection="1"/>
    <xf numFmtId="0" fontId="0" fillId="0" borderId="0" xfId="0" applyFont="1" applyProtection="1"/>
    <xf numFmtId="0" fontId="0" fillId="4" borderId="0" xfId="0" applyFont="1" applyFill="1" applyProtection="1"/>
    <xf numFmtId="165" fontId="18" fillId="0" borderId="51" xfId="0" applyNumberFormat="1" applyFont="1" applyBorder="1" applyAlignment="1" applyProtection="1">
      <alignment horizontal="center"/>
    </xf>
    <xf numFmtId="165" fontId="18" fillId="0" borderId="8" xfId="0" applyNumberFormat="1" applyFont="1" applyBorder="1" applyAlignment="1" applyProtection="1">
      <alignment horizontal="center"/>
    </xf>
    <xf numFmtId="0" fontId="0" fillId="0" borderId="26" xfId="0" applyFont="1" applyBorder="1" applyAlignment="1">
      <alignment horizontal="center"/>
    </xf>
    <xf numFmtId="0" fontId="0" fillId="0" borderId="12" xfId="0" applyFont="1" applyBorder="1" applyAlignment="1">
      <alignment horizontal="center"/>
    </xf>
    <xf numFmtId="0" fontId="0" fillId="4" borderId="0" xfId="0" applyFont="1" applyFill="1" applyBorder="1" applyProtection="1"/>
    <xf numFmtId="0" fontId="0" fillId="0" borderId="0" xfId="0" applyFont="1" applyBorder="1" applyProtection="1"/>
    <xf numFmtId="0" fontId="2" fillId="0" borderId="45" xfId="0" applyFont="1" applyBorder="1" applyProtection="1"/>
    <xf numFmtId="0" fontId="2" fillId="0" borderId="0" xfId="0" applyFont="1" applyBorder="1" applyProtection="1"/>
    <xf numFmtId="0" fontId="4" fillId="0" borderId="21" xfId="5" applyFont="1" applyFill="1" applyBorder="1" applyAlignment="1">
      <alignment horizontal="center" vertical="center" wrapText="1"/>
    </xf>
    <xf numFmtId="0" fontId="4" fillId="0" borderId="22" xfId="5" applyFont="1" applyFill="1" applyBorder="1" applyAlignment="1">
      <alignment horizontal="center" vertical="center" wrapText="1"/>
    </xf>
    <xf numFmtId="0" fontId="0" fillId="4" borderId="0" xfId="0" applyFill="1" applyBorder="1" applyProtection="1"/>
    <xf numFmtId="0" fontId="0" fillId="0" borderId="0" xfId="0" applyBorder="1" applyProtection="1"/>
    <xf numFmtId="0" fontId="0" fillId="0" borderId="45" xfId="0" applyFont="1" applyBorder="1" applyAlignment="1" applyProtection="1">
      <alignment horizontal="left" vertical="center" wrapText="1"/>
    </xf>
    <xf numFmtId="0" fontId="0" fillId="0" borderId="0" xfId="0" applyFont="1" applyBorder="1" applyAlignment="1" applyProtection="1">
      <alignment horizontal="left" vertical="center" wrapText="1"/>
    </xf>
    <xf numFmtId="0" fontId="19" fillId="10" borderId="38" xfId="0" applyFont="1" applyFill="1" applyBorder="1" applyProtection="1">
      <protection locked="0"/>
    </xf>
    <xf numFmtId="0" fontId="19" fillId="10" borderId="39" xfId="0" applyFont="1" applyFill="1" applyBorder="1" applyProtection="1">
      <protection locked="0"/>
    </xf>
    <xf numFmtId="0" fontId="19" fillId="4" borderId="0" xfId="0" applyFont="1" applyFill="1" applyBorder="1" applyProtection="1"/>
    <xf numFmtId="0" fontId="19" fillId="0" borderId="0" xfId="0" applyFont="1" applyFill="1" applyBorder="1" applyProtection="1"/>
    <xf numFmtId="0" fontId="0" fillId="0" borderId="45"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61" xfId="0" applyFont="1" applyBorder="1" applyAlignment="1" applyProtection="1">
      <alignment horizontal="left" vertical="center" wrapText="1"/>
    </xf>
    <xf numFmtId="0" fontId="0" fillId="0" borderId="56" xfId="0" applyFont="1" applyBorder="1" applyAlignment="1" applyProtection="1">
      <alignment horizontal="left" vertical="center" wrapText="1"/>
    </xf>
    <xf numFmtId="0" fontId="19" fillId="10" borderId="21" xfId="0" applyFont="1" applyFill="1" applyBorder="1" applyProtection="1">
      <protection locked="0"/>
    </xf>
    <xf numFmtId="0" fontId="19" fillId="10" borderId="22" xfId="0" applyFont="1" applyFill="1" applyBorder="1" applyProtection="1">
      <protection locked="0"/>
    </xf>
    <xf numFmtId="0" fontId="2" fillId="8" borderId="3" xfId="5" applyFont="1" applyFill="1" applyBorder="1" applyAlignment="1" applyProtection="1">
      <alignment horizontal="center" wrapText="1"/>
    </xf>
    <xf numFmtId="0" fontId="9" fillId="7" borderId="11" xfId="5" applyFont="1" applyFill="1" applyBorder="1" applyAlignment="1" applyProtection="1">
      <alignment horizontal="center" vertical="center" wrapText="1"/>
    </xf>
    <xf numFmtId="0" fontId="9" fillId="6" borderId="7" xfId="5" applyFont="1" applyFill="1" applyBorder="1" applyAlignment="1" applyProtection="1">
      <alignment horizontal="center" vertical="center" wrapText="1"/>
    </xf>
    <xf numFmtId="0" fontId="9" fillId="44" borderId="4" xfId="5" applyFont="1" applyFill="1" applyBorder="1" applyAlignment="1" applyProtection="1">
      <alignment horizontal="center" vertical="center" wrapText="1"/>
    </xf>
    <xf numFmtId="0" fontId="9" fillId="44" borderId="5" xfId="5" applyFont="1" applyFill="1" applyBorder="1" applyAlignment="1" applyProtection="1">
      <alignment horizontal="center" vertical="center" wrapText="1"/>
    </xf>
    <xf numFmtId="0" fontId="9" fillId="44" borderId="6" xfId="5" applyFont="1" applyFill="1" applyBorder="1" applyAlignment="1" applyProtection="1">
      <alignment horizontal="center" vertical="center" wrapText="1"/>
    </xf>
    <xf numFmtId="0" fontId="11" fillId="44" borderId="7" xfId="5" applyFont="1" applyFill="1" applyBorder="1" applyAlignment="1" applyProtection="1">
      <alignment horizontal="center" vertical="center" wrapText="1"/>
    </xf>
    <xf numFmtId="0" fontId="9" fillId="44" borderId="7" xfId="5" applyFont="1" applyFill="1" applyBorder="1" applyAlignment="1" applyProtection="1">
      <alignment horizontal="center" vertical="center" wrapText="1"/>
    </xf>
    <xf numFmtId="0" fontId="2" fillId="44" borderId="1" xfId="5" applyFont="1" applyFill="1" applyBorder="1" applyAlignment="1" applyProtection="1">
      <alignment horizontal="center" wrapText="1"/>
    </xf>
    <xf numFmtId="0" fontId="9" fillId="44" borderId="10" xfId="5" applyFont="1" applyFill="1" applyBorder="1" applyAlignment="1" applyProtection="1">
      <alignment horizontal="center" vertical="center" wrapText="1"/>
    </xf>
    <xf numFmtId="0" fontId="9" fillId="44" borderId="50" xfId="5" applyFont="1" applyFill="1" applyBorder="1" applyAlignment="1" applyProtection="1">
      <alignment horizontal="center" vertical="center" wrapText="1"/>
    </xf>
    <xf numFmtId="3" fontId="1" fillId="10" borderId="72" xfId="5" applyNumberFormat="1" applyFill="1" applyBorder="1" applyAlignment="1" applyProtection="1">
      <alignment wrapText="1"/>
      <protection locked="0"/>
    </xf>
    <xf numFmtId="3" fontId="1" fillId="10" borderId="31" xfId="5" applyNumberFormat="1" applyFill="1" applyBorder="1" applyAlignment="1" applyProtection="1">
      <alignment wrapText="1"/>
      <protection locked="0"/>
    </xf>
    <xf numFmtId="164" fontId="1" fillId="11" borderId="72" xfId="5" applyNumberFormat="1" applyFill="1" applyBorder="1" applyAlignment="1" applyProtection="1">
      <alignment wrapText="1"/>
    </xf>
    <xf numFmtId="0" fontId="1" fillId="11" borderId="73" xfId="5" applyFont="1" applyFill="1" applyBorder="1" applyAlignment="1" applyProtection="1"/>
    <xf numFmtId="0" fontId="1" fillId="11" borderId="73" xfId="5" applyFill="1" applyBorder="1" applyAlignment="1" applyProtection="1">
      <alignment wrapText="1"/>
    </xf>
    <xf numFmtId="0" fontId="9" fillId="44" borderId="14" xfId="5" applyFont="1" applyFill="1" applyBorder="1" applyAlignment="1" applyProtection="1">
      <alignment horizontal="center" vertical="center" wrapText="1"/>
    </xf>
    <xf numFmtId="0" fontId="9" fillId="44" borderId="74" xfId="5" applyFont="1" applyFill="1" applyBorder="1" applyAlignment="1" applyProtection="1">
      <alignment horizontal="center" vertical="center" wrapText="1"/>
    </xf>
    <xf numFmtId="0" fontId="1" fillId="10" borderId="72" xfId="5" applyFill="1" applyBorder="1" applyAlignment="1" applyProtection="1">
      <alignment wrapText="1"/>
      <protection locked="0"/>
    </xf>
    <xf numFmtId="0" fontId="0" fillId="10" borderId="31" xfId="5" applyFont="1" applyFill="1" applyBorder="1" applyAlignment="1" applyProtection="1">
      <alignment wrapText="1"/>
      <protection locked="0"/>
    </xf>
    <xf numFmtId="0" fontId="14" fillId="10" borderId="72" xfId="5" applyFont="1" applyFill="1" applyBorder="1" applyAlignment="1" applyProtection="1">
      <alignment wrapText="1"/>
      <protection locked="0"/>
    </xf>
    <xf numFmtId="10" fontId="0" fillId="0" borderId="0" xfId="0" applyNumberFormat="1"/>
    <xf numFmtId="49" fontId="0" fillId="10" borderId="72" xfId="5" applyNumberFormat="1" applyFont="1" applyFill="1" applyBorder="1" applyAlignment="1" applyProtection="1">
      <protection locked="0"/>
    </xf>
    <xf numFmtId="1" fontId="1" fillId="10" borderId="31" xfId="5" applyNumberFormat="1" applyFont="1" applyFill="1" applyBorder="1" applyAlignment="1" applyProtection="1">
      <protection locked="0"/>
    </xf>
    <xf numFmtId="1" fontId="0" fillId="10" borderId="26" xfId="5" applyNumberFormat="1" applyFont="1" applyFill="1" applyBorder="1" applyAlignment="1" applyProtection="1">
      <protection locked="0"/>
    </xf>
    <xf numFmtId="1" fontId="1" fillId="10" borderId="26" xfId="5" applyNumberFormat="1" applyFont="1" applyFill="1" applyBorder="1" applyAlignment="1" applyProtection="1">
      <protection locked="0"/>
    </xf>
    <xf numFmtId="1" fontId="0" fillId="10" borderId="31" xfId="5" applyNumberFormat="1" applyFont="1" applyFill="1" applyBorder="1" applyAlignment="1" applyProtection="1">
      <protection locked="0"/>
    </xf>
    <xf numFmtId="1" fontId="1" fillId="10" borderId="72" xfId="5" applyNumberFormat="1" applyFont="1" applyFill="1" applyBorder="1" applyAlignment="1" applyProtection="1">
      <protection locked="0"/>
    </xf>
    <xf numFmtId="1" fontId="1" fillId="10" borderId="38" xfId="5" applyNumberFormat="1" applyFont="1" applyFill="1" applyBorder="1" applyAlignment="1" applyProtection="1">
      <protection locked="0"/>
    </xf>
    <xf numFmtId="0" fontId="0" fillId="10" borderId="26" xfId="5" applyNumberFormat="1" applyFont="1" applyFill="1" applyBorder="1" applyAlignment="1" applyProtection="1">
      <protection locked="0"/>
    </xf>
    <xf numFmtId="0" fontId="0" fillId="10" borderId="31" xfId="5" applyNumberFormat="1" applyFont="1" applyFill="1" applyBorder="1" applyAlignment="1" applyProtection="1">
      <protection locked="0"/>
    </xf>
    <xf numFmtId="1" fontId="1" fillId="10" borderId="5" xfId="5" applyNumberFormat="1" applyFont="1" applyFill="1" applyBorder="1" applyAlignment="1" applyProtection="1">
      <protection locked="0"/>
    </xf>
    <xf numFmtId="0" fontId="2" fillId="6" borderId="1" xfId="5" applyFont="1" applyFill="1" applyBorder="1" applyAlignment="1" applyProtection="1">
      <alignment horizontal="center" wrapText="1"/>
    </xf>
    <xf numFmtId="0" fontId="2" fillId="6" borderId="2" xfId="5" applyFont="1" applyFill="1" applyBorder="1" applyAlignment="1" applyProtection="1">
      <alignment horizontal="center" wrapText="1"/>
    </xf>
    <xf numFmtId="0" fontId="2" fillId="6" borderId="3" xfId="5" applyFont="1" applyFill="1" applyBorder="1" applyAlignment="1" applyProtection="1">
      <alignment horizontal="center" wrapText="1"/>
    </xf>
    <xf numFmtId="49" fontId="0" fillId="10" borderId="28" xfId="5" applyNumberFormat="1" applyFont="1" applyFill="1" applyBorder="1" applyAlignment="1" applyProtection="1">
      <protection locked="0"/>
    </xf>
    <xf numFmtId="164" fontId="1" fillId="10" borderId="7" xfId="5" applyNumberFormat="1" applyFont="1" applyFill="1" applyBorder="1" applyAlignment="1" applyProtection="1">
      <protection locked="0"/>
    </xf>
    <xf numFmtId="164" fontId="1" fillId="10" borderId="46" xfId="5" applyNumberFormat="1" applyFont="1" applyFill="1" applyBorder="1" applyAlignment="1" applyProtection="1">
      <protection locked="0"/>
    </xf>
    <xf numFmtId="0" fontId="9" fillId="0" borderId="75" xfId="5" applyFont="1" applyFill="1" applyBorder="1" applyAlignment="1" applyProtection="1">
      <alignment horizontal="center" vertical="center" wrapText="1"/>
    </xf>
    <xf numFmtId="0" fontId="9" fillId="0" borderId="76" xfId="5" applyFont="1" applyFill="1" applyBorder="1" applyAlignment="1" applyProtection="1">
      <alignment horizontal="center" vertical="center" wrapText="1"/>
    </xf>
    <xf numFmtId="0" fontId="9" fillId="0" borderId="77" xfId="5" applyFont="1" applyFill="1" applyBorder="1" applyAlignment="1" applyProtection="1">
      <alignment horizontal="center" vertical="center" wrapText="1"/>
    </xf>
    <xf numFmtId="164" fontId="1" fillId="10" borderId="72" xfId="5" applyNumberFormat="1" applyFont="1" applyFill="1" applyBorder="1" applyAlignment="1" applyProtection="1">
      <protection locked="0"/>
    </xf>
    <xf numFmtId="164" fontId="1" fillId="10" borderId="16" xfId="5" applyNumberFormat="1" applyFont="1" applyFill="1" applyBorder="1" applyAlignment="1" applyProtection="1"/>
    <xf numFmtId="164" fontId="1" fillId="10" borderId="49" xfId="5" applyNumberFormat="1" applyFont="1" applyFill="1" applyBorder="1" applyAlignment="1" applyProtection="1"/>
    <xf numFmtId="0" fontId="9" fillId="0" borderId="78" xfId="5" applyFont="1" applyFill="1" applyBorder="1" applyAlignment="1" applyProtection="1">
      <alignment horizontal="center" vertical="center" wrapText="1"/>
    </xf>
    <xf numFmtId="0" fontId="9" fillId="0" borderId="79" xfId="5" applyFont="1" applyFill="1" applyBorder="1" applyAlignment="1" applyProtection="1">
      <alignment horizontal="center" vertical="center" wrapText="1"/>
    </xf>
    <xf numFmtId="0" fontId="9" fillId="0" borderId="80" xfId="5" applyFont="1" applyFill="1" applyBorder="1" applyAlignment="1" applyProtection="1">
      <alignment horizontal="center" vertical="center" wrapText="1"/>
    </xf>
    <xf numFmtId="0" fontId="1" fillId="10" borderId="72" xfId="5" applyFont="1" applyFill="1" applyBorder="1" applyAlignment="1" applyProtection="1">
      <protection locked="0"/>
    </xf>
    <xf numFmtId="0" fontId="2" fillId="4" borderId="0" xfId="0" applyFont="1" applyFill="1" applyAlignment="1" applyProtection="1"/>
    <xf numFmtId="0" fontId="1" fillId="10" borderId="0" xfId="5" applyFont="1" applyFill="1" applyBorder="1" applyAlignment="1" applyProtection="1">
      <protection locked="0"/>
    </xf>
    <xf numFmtId="0" fontId="2" fillId="44" borderId="1" xfId="5" applyFont="1" applyFill="1" applyBorder="1" applyAlignment="1" applyProtection="1">
      <alignment wrapText="1"/>
    </xf>
    <xf numFmtId="0" fontId="2" fillId="44" borderId="2" xfId="5" applyFont="1" applyFill="1" applyBorder="1" applyAlignment="1" applyProtection="1">
      <alignment wrapText="1"/>
    </xf>
    <xf numFmtId="0" fontId="2" fillId="44" borderId="3" xfId="5" applyFont="1" applyFill="1" applyBorder="1" applyAlignment="1" applyProtection="1">
      <alignment wrapText="1"/>
    </xf>
    <xf numFmtId="0" fontId="9" fillId="44" borderId="53" xfId="5" applyFont="1" applyFill="1" applyBorder="1" applyAlignment="1" applyProtection="1">
      <alignment horizontal="center" vertical="center" wrapText="1"/>
    </xf>
    <xf numFmtId="0" fontId="9" fillId="44" borderId="54" xfId="5" applyFont="1" applyFill="1" applyBorder="1" applyAlignment="1" applyProtection="1">
      <alignment horizontal="center" vertical="center" wrapText="1"/>
    </xf>
    <xf numFmtId="0" fontId="11" fillId="44" borderId="83" xfId="5" applyFont="1" applyFill="1" applyBorder="1" applyAlignment="1" applyProtection="1">
      <alignment horizontal="center" vertical="center" wrapText="1"/>
    </xf>
    <xf numFmtId="0" fontId="9" fillId="44" borderId="83" xfId="5" applyFont="1" applyFill="1" applyBorder="1" applyAlignment="1" applyProtection="1">
      <alignment horizontal="center" vertical="center" wrapText="1"/>
    </xf>
    <xf numFmtId="49" fontId="0" fillId="10" borderId="72" xfId="5" applyNumberFormat="1" applyFont="1" applyFill="1" applyBorder="1" applyAlignment="1" applyProtection="1">
      <alignment wrapText="1"/>
      <protection locked="0"/>
    </xf>
    <xf numFmtId="0" fontId="1" fillId="10" borderId="26" xfId="5" applyNumberFormat="1" applyFont="1" applyFill="1" applyBorder="1" applyAlignment="1" applyProtection="1">
      <alignment wrapText="1"/>
      <protection locked="0"/>
    </xf>
    <xf numFmtId="0" fontId="1" fillId="10" borderId="31" xfId="5" applyNumberFormat="1" applyFont="1" applyFill="1" applyBorder="1" applyAlignment="1" applyProtection="1">
      <alignment wrapText="1"/>
      <protection locked="0"/>
    </xf>
    <xf numFmtId="0" fontId="0" fillId="10" borderId="31" xfId="5" applyNumberFormat="1" applyFont="1" applyFill="1" applyBorder="1" applyAlignment="1" applyProtection="1">
      <alignment wrapText="1"/>
      <protection locked="0"/>
    </xf>
    <xf numFmtId="0" fontId="2" fillId="44" borderId="81" xfId="5" applyFont="1" applyFill="1" applyBorder="1" applyAlignment="1" applyProtection="1">
      <alignment horizontal="center" wrapText="1"/>
    </xf>
    <xf numFmtId="0" fontId="2" fillId="44" borderId="82" xfId="5" applyFont="1" applyFill="1" applyBorder="1" applyAlignment="1" applyProtection="1">
      <alignment horizontal="center" wrapText="1"/>
    </xf>
    <xf numFmtId="49" fontId="2" fillId="10" borderId="72" xfId="5" applyNumberFormat="1" applyFont="1" applyFill="1" applyBorder="1" applyAlignment="1" applyProtection="1">
      <protection locked="0"/>
    </xf>
    <xf numFmtId="49" fontId="2" fillId="10" borderId="72" xfId="5" applyNumberFormat="1" applyFont="1" applyFill="1" applyBorder="1" applyAlignment="1" applyProtection="1">
      <alignment wrapText="1"/>
      <protection locked="0"/>
    </xf>
    <xf numFmtId="49" fontId="2" fillId="10" borderId="10" xfId="5" applyNumberFormat="1" applyFont="1" applyFill="1" applyBorder="1" applyAlignment="1" applyProtection="1">
      <alignment wrapText="1"/>
      <protection locked="0"/>
    </xf>
    <xf numFmtId="0" fontId="9" fillId="44" borderId="17" xfId="5" applyFont="1" applyFill="1" applyBorder="1" applyAlignment="1" applyProtection="1">
      <alignment horizontal="center" vertical="center" wrapText="1"/>
    </xf>
    <xf numFmtId="0" fontId="9" fillId="44" borderId="57" xfId="5" applyFont="1" applyFill="1" applyBorder="1" applyAlignment="1" applyProtection="1">
      <alignment horizontal="center" vertical="center" wrapText="1"/>
    </xf>
    <xf numFmtId="0" fontId="1" fillId="10" borderId="72" xfId="5" applyFont="1" applyFill="1" applyBorder="1" applyAlignment="1" applyProtection="1">
      <alignment wrapText="1"/>
      <protection locked="0"/>
    </xf>
    <xf numFmtId="0" fontId="1" fillId="10" borderId="39" xfId="5" applyFont="1" applyFill="1" applyBorder="1" applyAlignment="1" applyProtection="1">
      <alignment wrapText="1"/>
      <protection locked="0"/>
    </xf>
    <xf numFmtId="0" fontId="1" fillId="10" borderId="40" xfId="5" applyFont="1" applyFill="1" applyBorder="1" applyAlignment="1" applyProtection="1">
      <alignment wrapText="1"/>
      <protection locked="0"/>
    </xf>
    <xf numFmtId="164" fontId="1" fillId="10" borderId="48" xfId="5" applyNumberFormat="1" applyFont="1" applyFill="1" applyBorder="1" applyAlignment="1" applyProtection="1">
      <alignment wrapText="1"/>
      <protection locked="0"/>
    </xf>
    <xf numFmtId="0" fontId="11" fillId="44" borderId="11" xfId="5" applyFont="1" applyFill="1" applyBorder="1" applyAlignment="1" applyProtection="1">
      <alignment horizontal="center" vertical="center" wrapText="1"/>
    </xf>
    <xf numFmtId="0" fontId="9" fillId="44" borderId="52" xfId="5" applyFont="1" applyFill="1" applyBorder="1" applyAlignment="1" applyProtection="1">
      <alignment horizontal="center" vertical="center" wrapText="1"/>
    </xf>
    <xf numFmtId="0" fontId="9" fillId="44" borderId="1" xfId="5" applyFont="1" applyFill="1" applyBorder="1" applyAlignment="1" applyProtection="1">
      <alignment horizontal="center" vertical="center" wrapText="1"/>
    </xf>
    <xf numFmtId="164" fontId="1" fillId="10" borderId="84" xfId="5" applyNumberFormat="1" applyFont="1" applyFill="1" applyBorder="1" applyAlignment="1" applyProtection="1">
      <protection locked="0"/>
    </xf>
    <xf numFmtId="164" fontId="1" fillId="11" borderId="85" xfId="5" applyNumberFormat="1" applyFont="1" applyFill="1" applyBorder="1" applyAlignment="1" applyProtection="1"/>
    <xf numFmtId="164" fontId="1" fillId="11" borderId="86" xfId="5" applyNumberFormat="1" applyFont="1" applyFill="1" applyBorder="1" applyAlignment="1" applyProtection="1"/>
    <xf numFmtId="164" fontId="1" fillId="11" borderId="84" xfId="5" applyNumberFormat="1" applyFont="1" applyFill="1" applyBorder="1" applyAlignment="1" applyProtection="1"/>
    <xf numFmtId="164" fontId="0" fillId="10" borderId="85" xfId="5" applyNumberFormat="1" applyFont="1" applyFill="1" applyBorder="1" applyAlignment="1" applyProtection="1">
      <protection locked="0"/>
    </xf>
    <xf numFmtId="164" fontId="1" fillId="10" borderId="87" xfId="5" applyNumberFormat="1" applyFont="1" applyFill="1" applyBorder="1" applyAlignment="1" applyProtection="1">
      <protection locked="0"/>
    </xf>
    <xf numFmtId="0" fontId="0" fillId="10" borderId="87" xfId="5" applyNumberFormat="1" applyFont="1" applyFill="1" applyBorder="1" applyAlignment="1" applyProtection="1">
      <protection locked="0"/>
    </xf>
    <xf numFmtId="164" fontId="1" fillId="11" borderId="86" xfId="5" applyNumberFormat="1" applyFill="1" applyBorder="1" applyAlignment="1" applyProtection="1">
      <alignment wrapText="1"/>
    </xf>
    <xf numFmtId="164" fontId="1" fillId="11" borderId="87" xfId="5" applyNumberFormat="1" applyFont="1" applyFill="1" applyBorder="1" applyAlignment="1" applyProtection="1"/>
    <xf numFmtId="164" fontId="1" fillId="10" borderId="72" xfId="5" applyNumberFormat="1" applyFill="1" applyBorder="1" applyAlignment="1" applyProtection="1">
      <alignment wrapText="1"/>
      <protection locked="0"/>
    </xf>
    <xf numFmtId="0" fontId="2" fillId="6" borderId="2" xfId="5" applyFont="1" applyFill="1" applyBorder="1" applyAlignment="1" applyProtection="1">
      <alignment horizontal="center" wrapText="1"/>
    </xf>
    <xf numFmtId="0" fontId="2" fillId="44" borderId="82" xfId="5" applyFont="1" applyFill="1" applyBorder="1" applyAlignment="1" applyProtection="1">
      <alignment horizontal="center" wrapText="1"/>
    </xf>
    <xf numFmtId="164" fontId="1" fillId="0" borderId="0" xfId="5" applyNumberFormat="1" applyFont="1" applyFill="1" applyBorder="1" applyAlignment="1" applyProtection="1">
      <protection locked="0"/>
    </xf>
    <xf numFmtId="164" fontId="1" fillId="10" borderId="88" xfId="5" applyNumberFormat="1" applyFill="1" applyBorder="1" applyAlignment="1" applyProtection="1">
      <alignment wrapText="1"/>
      <protection locked="0"/>
    </xf>
    <xf numFmtId="164" fontId="1" fillId="0" borderId="0" xfId="5" applyNumberFormat="1" applyFill="1" applyBorder="1" applyAlignment="1" applyProtection="1">
      <alignment wrapText="1"/>
      <protection locked="0"/>
    </xf>
    <xf numFmtId="3" fontId="0" fillId="0" borderId="0" xfId="0" applyNumberFormat="1" applyFill="1" applyBorder="1" applyAlignment="1" applyProtection="1"/>
    <xf numFmtId="182" fontId="0" fillId="0" borderId="0" xfId="0" applyNumberFormat="1" applyFill="1" applyBorder="1" applyAlignment="1" applyProtection="1"/>
    <xf numFmtId="0" fontId="0" fillId="10" borderId="26" xfId="5" applyFont="1" applyFill="1" applyBorder="1" applyAlignment="1" applyProtection="1">
      <protection locked="0"/>
    </xf>
    <xf numFmtId="49" fontId="0" fillId="10" borderId="26" xfId="5" applyNumberFormat="1" applyFont="1" applyFill="1" applyBorder="1" applyAlignment="1" applyProtection="1">
      <protection locked="0"/>
    </xf>
    <xf numFmtId="0" fontId="0" fillId="10" borderId="33" xfId="5" applyFont="1" applyFill="1" applyBorder="1" applyAlignment="1" applyProtection="1">
      <protection locked="0"/>
    </xf>
    <xf numFmtId="0" fontId="1" fillId="10" borderId="72" xfId="5" applyNumberFormat="1" applyFont="1" applyFill="1" applyBorder="1" applyAlignment="1" applyProtection="1">
      <protection locked="0"/>
    </xf>
    <xf numFmtId="0" fontId="1" fillId="10" borderId="84" xfId="5" applyFont="1" applyFill="1" applyBorder="1" applyAlignment="1" applyProtection="1">
      <protection locked="0"/>
    </xf>
    <xf numFmtId="49" fontId="1" fillId="10" borderId="89" xfId="5" applyNumberFormat="1" applyFont="1" applyFill="1" applyBorder="1" applyAlignment="1" applyProtection="1">
      <protection locked="0"/>
    </xf>
    <xf numFmtId="0" fontId="1" fillId="10" borderId="86" xfId="5" applyFont="1" applyFill="1" applyBorder="1" applyAlignment="1" applyProtection="1">
      <protection locked="0"/>
    </xf>
    <xf numFmtId="0" fontId="1" fillId="11" borderId="30" xfId="5" applyFont="1" applyFill="1" applyBorder="1" applyAlignment="1" applyProtection="1"/>
    <xf numFmtId="0" fontId="14" fillId="10" borderId="30" xfId="5" applyFont="1" applyFill="1" applyBorder="1" applyAlignment="1" applyProtection="1">
      <alignment wrapText="1"/>
      <protection locked="0"/>
    </xf>
    <xf numFmtId="0" fontId="1" fillId="11" borderId="30" xfId="5" applyFill="1" applyBorder="1" applyAlignment="1" applyProtection="1">
      <alignment wrapText="1"/>
      <protection locked="0"/>
    </xf>
    <xf numFmtId="49" fontId="1" fillId="10" borderId="30" xfId="5" applyNumberFormat="1" applyFont="1" applyFill="1" applyBorder="1" applyAlignment="1" applyProtection="1">
      <protection locked="0"/>
    </xf>
    <xf numFmtId="1" fontId="13" fillId="4" borderId="0" xfId="1" applyNumberFormat="1" applyFont="1" applyFill="1" applyAlignment="1" applyProtection="1"/>
    <xf numFmtId="2" fontId="1" fillId="10" borderId="5" xfId="5" applyNumberFormat="1" applyFont="1" applyFill="1" applyBorder="1" applyAlignment="1" applyProtection="1">
      <protection locked="0"/>
    </xf>
    <xf numFmtId="2" fontId="1" fillId="10" borderId="72" xfId="5" applyNumberFormat="1" applyFont="1" applyFill="1" applyBorder="1" applyAlignment="1" applyProtection="1">
      <protection locked="0"/>
    </xf>
    <xf numFmtId="49" fontId="0" fillId="10" borderId="30" xfId="5" applyNumberFormat="1" applyFont="1" applyFill="1" applyBorder="1" applyAlignment="1" applyProtection="1">
      <protection locked="0"/>
    </xf>
    <xf numFmtId="0" fontId="14" fillId="10" borderId="37" xfId="5" applyNumberFormat="1" applyFont="1" applyFill="1" applyBorder="1" applyAlignment="1" applyProtection="1">
      <alignment wrapText="1"/>
      <protection locked="0"/>
    </xf>
    <xf numFmtId="4" fontId="0" fillId="4" borderId="0" xfId="0" applyNumberFormat="1" applyFill="1" applyAlignment="1" applyProtection="1"/>
    <xf numFmtId="4" fontId="1" fillId="10" borderId="72" xfId="5" applyNumberFormat="1" applyFill="1" applyBorder="1" applyAlignment="1" applyProtection="1">
      <alignment wrapText="1"/>
      <protection locked="0"/>
    </xf>
    <xf numFmtId="49" fontId="1" fillId="10" borderId="30" xfId="5" applyNumberFormat="1" applyFill="1" applyBorder="1" applyAlignment="1" applyProtection="1">
      <alignment wrapText="1"/>
      <protection locked="0"/>
    </xf>
    <xf numFmtId="0" fontId="0" fillId="0" borderId="0" xfId="0" applyFill="1" applyBorder="1"/>
    <xf numFmtId="0" fontId="11" fillId="0" borderId="0" xfId="5" applyFont="1" applyFill="1" applyBorder="1" applyAlignment="1" applyProtection="1">
      <alignment horizontal="center" vertical="center" wrapText="1"/>
    </xf>
    <xf numFmtId="10" fontId="0" fillId="0" borderId="0" xfId="675" applyNumberFormat="1" applyFont="1" applyFill="1" applyBorder="1"/>
    <xf numFmtId="0" fontId="70" fillId="0" borderId="0" xfId="0" applyFont="1" applyFill="1" applyBorder="1"/>
    <xf numFmtId="0" fontId="4" fillId="0" borderId="0" xfId="5" applyFont="1" applyFill="1" applyBorder="1" applyAlignment="1" applyProtection="1">
      <alignment horizontal="center" vertical="center" wrapText="1"/>
    </xf>
    <xf numFmtId="0" fontId="0" fillId="0" borderId="0" xfId="0" applyFont="1" applyFill="1" applyBorder="1"/>
    <xf numFmtId="0" fontId="71" fillId="0" borderId="0" xfId="5" applyFont="1" applyFill="1" applyBorder="1" applyAlignment="1" applyProtection="1">
      <alignment horizontal="left" vertical="center" wrapText="1"/>
    </xf>
    <xf numFmtId="49" fontId="0" fillId="10" borderId="10" xfId="5" applyNumberFormat="1" applyFont="1" applyFill="1" applyBorder="1" applyAlignment="1" applyProtection="1">
      <protection locked="0"/>
    </xf>
    <xf numFmtId="164" fontId="1" fillId="10" borderId="85" xfId="5" applyNumberFormat="1" applyFont="1" applyFill="1" applyBorder="1" applyAlignment="1" applyProtection="1"/>
    <xf numFmtId="3" fontId="13" fillId="4" borderId="0" xfId="1" applyNumberFormat="1" applyFont="1" applyFill="1" applyAlignment="1" applyProtection="1"/>
    <xf numFmtId="164" fontId="0" fillId="4" borderId="0" xfId="0" applyNumberFormat="1" applyFill="1" applyAlignment="1" applyProtection="1"/>
    <xf numFmtId="1" fontId="1" fillId="11" borderId="73" xfId="5" applyNumberFormat="1" applyFont="1" applyFill="1" applyBorder="1" applyAlignment="1" applyProtection="1"/>
    <xf numFmtId="0" fontId="9" fillId="44" borderId="72" xfId="5" applyFont="1" applyFill="1" applyBorder="1" applyAlignment="1" applyProtection="1">
      <alignment horizontal="center" vertical="center" wrapText="1"/>
    </xf>
    <xf numFmtId="0" fontId="11" fillId="44" borderId="72" xfId="5" applyFont="1" applyFill="1" applyBorder="1" applyAlignment="1" applyProtection="1">
      <alignment horizontal="center" vertical="center" wrapText="1"/>
    </xf>
    <xf numFmtId="0" fontId="9" fillId="7" borderId="11" xfId="5" applyFont="1" applyFill="1" applyBorder="1" applyAlignment="1" applyProtection="1">
      <alignment horizontal="center" vertical="center" wrapText="1"/>
    </xf>
    <xf numFmtId="164" fontId="1" fillId="11" borderId="72" xfId="5" applyNumberFormat="1" applyFont="1" applyFill="1" applyBorder="1" applyAlignment="1" applyProtection="1"/>
    <xf numFmtId="3" fontId="1" fillId="10" borderId="88" xfId="5" applyNumberFormat="1" applyFill="1" applyBorder="1" applyAlignment="1" applyProtection="1">
      <alignment wrapText="1"/>
      <protection locked="0"/>
    </xf>
    <xf numFmtId="164" fontId="1" fillId="11" borderId="88" xfId="5" applyNumberFormat="1" applyFill="1" applyBorder="1" applyAlignment="1" applyProtection="1">
      <alignment wrapText="1"/>
    </xf>
    <xf numFmtId="43" fontId="1" fillId="4" borderId="0" xfId="5" applyNumberFormat="1" applyFill="1" applyAlignment="1" applyProtection="1"/>
    <xf numFmtId="43" fontId="0" fillId="4" borderId="0" xfId="0" applyNumberFormat="1" applyFont="1" applyFill="1" applyAlignment="1" applyProtection="1"/>
    <xf numFmtId="43" fontId="0" fillId="4" borderId="0" xfId="676" applyFont="1" applyFill="1" applyAlignment="1" applyProtection="1"/>
    <xf numFmtId="43" fontId="4" fillId="4" borderId="0" xfId="1" applyNumberFormat="1" applyFont="1" applyFill="1" applyAlignment="1" applyProtection="1">
      <alignment vertical="center"/>
    </xf>
    <xf numFmtId="4" fontId="72" fillId="0" borderId="0" xfId="0" applyNumberFormat="1" applyFont="1" applyBorder="1"/>
    <xf numFmtId="0" fontId="0" fillId="4" borderId="0" xfId="0" applyFont="1" applyFill="1" applyBorder="1" applyAlignment="1" applyProtection="1"/>
    <xf numFmtId="43" fontId="1" fillId="4" borderId="0" xfId="676" applyFill="1" applyAlignment="1" applyProtection="1"/>
    <xf numFmtId="183" fontId="72" fillId="45" borderId="0" xfId="0" applyNumberFormat="1" applyFont="1" applyFill="1" applyAlignment="1">
      <alignment horizontal="left"/>
    </xf>
    <xf numFmtId="43" fontId="8" fillId="4" borderId="0" xfId="676" applyFont="1" applyFill="1" applyBorder="1" applyProtection="1"/>
    <xf numFmtId="43" fontId="8" fillId="4" borderId="0" xfId="676" applyFont="1" applyFill="1" applyAlignment="1" applyProtection="1">
      <alignment vertical="center"/>
    </xf>
    <xf numFmtId="43" fontId="9" fillId="4" borderId="0" xfId="676" applyFont="1" applyFill="1" applyAlignment="1" applyProtection="1"/>
    <xf numFmtId="43" fontId="4" fillId="4" borderId="0" xfId="676" applyFont="1" applyFill="1" applyAlignment="1" applyProtection="1">
      <alignment vertical="center"/>
    </xf>
    <xf numFmtId="43" fontId="1" fillId="10" borderId="72" xfId="676" applyFont="1" applyFill="1" applyBorder="1" applyAlignment="1" applyProtection="1">
      <protection locked="0"/>
    </xf>
    <xf numFmtId="43" fontId="1" fillId="10" borderId="38" xfId="676" applyFont="1" applyFill="1" applyBorder="1" applyAlignment="1" applyProtection="1">
      <protection locked="0"/>
    </xf>
    <xf numFmtId="43" fontId="1" fillId="46" borderId="0" xfId="676" applyFill="1" applyAlignment="1" applyProtection="1"/>
    <xf numFmtId="0" fontId="0" fillId="47" borderId="0" xfId="0" applyFill="1" applyAlignment="1" applyProtection="1"/>
    <xf numFmtId="0" fontId="4" fillId="0" borderId="0" xfId="5" applyFont="1" applyFill="1" applyBorder="1" applyAlignment="1" applyProtection="1">
      <alignment horizontal="left" vertical="center"/>
    </xf>
    <xf numFmtId="0" fontId="4" fillId="0" borderId="0" xfId="5" applyFont="1" applyFill="1" applyBorder="1" applyAlignment="1" applyProtection="1">
      <alignment horizontal="left" vertical="center" wrapText="1"/>
    </xf>
    <xf numFmtId="0" fontId="9" fillId="7" borderId="10" xfId="5" applyFont="1" applyFill="1" applyBorder="1" applyAlignment="1" applyProtection="1">
      <alignment horizontal="center" vertical="center" wrapText="1"/>
    </xf>
    <xf numFmtId="0" fontId="9" fillId="7" borderId="11" xfId="5" applyFont="1" applyFill="1" applyBorder="1" applyAlignment="1" applyProtection="1">
      <alignment horizontal="center" vertical="center" wrapText="1"/>
    </xf>
    <xf numFmtId="0" fontId="9" fillId="7" borderId="8" xfId="5" applyFont="1" applyFill="1" applyBorder="1" applyAlignment="1" applyProtection="1">
      <alignment horizontal="center" vertical="center" wrapText="1"/>
    </xf>
    <xf numFmtId="0" fontId="9" fillId="7" borderId="7" xfId="5" applyFont="1" applyFill="1" applyBorder="1" applyAlignment="1" applyProtection="1">
      <alignment horizontal="center" vertical="center" wrapText="1"/>
    </xf>
    <xf numFmtId="0" fontId="9" fillId="7" borderId="9" xfId="5" applyFont="1" applyFill="1" applyBorder="1" applyAlignment="1" applyProtection="1">
      <alignment horizontal="center" vertical="center" wrapText="1"/>
    </xf>
    <xf numFmtId="0" fontId="9" fillId="6" borderId="7" xfId="5" applyFont="1" applyFill="1" applyBorder="1" applyAlignment="1" applyProtection="1">
      <alignment horizontal="center" vertical="center" wrapText="1"/>
    </xf>
    <xf numFmtId="0" fontId="9" fillId="6" borderId="8" xfId="5" applyFont="1" applyFill="1" applyBorder="1" applyAlignment="1" applyProtection="1">
      <alignment horizontal="center" vertical="center" wrapText="1"/>
    </xf>
    <xf numFmtId="0" fontId="9" fillId="6" borderId="9" xfId="5" applyFont="1" applyFill="1" applyBorder="1" applyAlignment="1" applyProtection="1">
      <alignment horizontal="center" vertical="center" wrapText="1"/>
    </xf>
    <xf numFmtId="0" fontId="2" fillId="6" borderId="1" xfId="5" applyFont="1" applyFill="1" applyBorder="1" applyAlignment="1" applyProtection="1">
      <alignment horizontal="center" wrapText="1"/>
    </xf>
    <xf numFmtId="0" fontId="2" fillId="6" borderId="2" xfId="5" applyFont="1" applyFill="1" applyBorder="1" applyAlignment="1" applyProtection="1">
      <alignment horizontal="center" wrapText="1"/>
    </xf>
    <xf numFmtId="0" fontId="2" fillId="6" borderId="3" xfId="5" applyFont="1" applyFill="1" applyBorder="1" applyAlignment="1" applyProtection="1">
      <alignment horizontal="center" wrapText="1"/>
    </xf>
    <xf numFmtId="0" fontId="2" fillId="7" borderId="1" xfId="5" applyFont="1" applyFill="1" applyBorder="1" applyAlignment="1" applyProtection="1">
      <alignment horizontal="center" wrapText="1"/>
    </xf>
    <xf numFmtId="0" fontId="2" fillId="7" borderId="2" xfId="5" applyFont="1" applyFill="1" applyBorder="1" applyAlignment="1" applyProtection="1">
      <alignment horizontal="center" wrapText="1"/>
    </xf>
    <xf numFmtId="0" fontId="2" fillId="7" borderId="3" xfId="5" applyFont="1" applyFill="1" applyBorder="1" applyAlignment="1" applyProtection="1">
      <alignment horizontal="center" wrapText="1"/>
    </xf>
    <xf numFmtId="0" fontId="2" fillId="8" borderId="1" xfId="5" applyFont="1" applyFill="1" applyBorder="1" applyAlignment="1" applyProtection="1">
      <alignment horizontal="center" wrapText="1"/>
    </xf>
    <xf numFmtId="0" fontId="2" fillId="8" borderId="3" xfId="5" applyFont="1" applyFill="1" applyBorder="1" applyAlignment="1" applyProtection="1">
      <alignment horizontal="center" wrapText="1"/>
    </xf>
    <xf numFmtId="0" fontId="2" fillId="9" borderId="1" xfId="5" applyFont="1" applyFill="1" applyBorder="1" applyAlignment="1" applyProtection="1">
      <alignment horizontal="center" wrapText="1"/>
    </xf>
    <xf numFmtId="0" fontId="2" fillId="9" borderId="3" xfId="5" applyFont="1" applyFill="1" applyBorder="1" applyAlignment="1" applyProtection="1">
      <alignment horizontal="center" wrapText="1"/>
    </xf>
    <xf numFmtId="0" fontId="0" fillId="0" borderId="2" xfId="0" applyBorder="1" applyAlignment="1">
      <alignment horizontal="center" wrapText="1"/>
    </xf>
    <xf numFmtId="0" fontId="2" fillId="44" borderId="1" xfId="5" applyFont="1" applyFill="1" applyBorder="1" applyAlignment="1" applyProtection="1">
      <alignment horizontal="center" wrapText="1"/>
    </xf>
    <xf numFmtId="0" fontId="2" fillId="44" borderId="2" xfId="5" applyFont="1" applyFill="1" applyBorder="1" applyAlignment="1" applyProtection="1">
      <alignment horizontal="center" wrapText="1"/>
    </xf>
    <xf numFmtId="0" fontId="2" fillId="44" borderId="81" xfId="5" applyFont="1" applyFill="1" applyBorder="1" applyAlignment="1" applyProtection="1">
      <alignment horizontal="center" wrapText="1"/>
    </xf>
    <xf numFmtId="0" fontId="2" fillId="44" borderId="82" xfId="5" applyFont="1" applyFill="1" applyBorder="1" applyAlignment="1" applyProtection="1">
      <alignment horizontal="center" wrapText="1"/>
    </xf>
    <xf numFmtId="0" fontId="69" fillId="0" borderId="0" xfId="0" applyFont="1" applyAlignment="1">
      <alignment horizontal="justify" vertical="top" wrapText="1"/>
    </xf>
    <xf numFmtId="0" fontId="0" fillId="0" borderId="0" xfId="0" applyAlignment="1">
      <alignment horizontal="justify" vertical="top"/>
    </xf>
    <xf numFmtId="0" fontId="0" fillId="0" borderId="0" xfId="0" applyFill="1" applyBorder="1" applyAlignment="1">
      <alignment horizontal="justify" vertical="top"/>
    </xf>
    <xf numFmtId="0" fontId="4" fillId="0" borderId="0" xfId="5" applyFont="1" applyFill="1" applyBorder="1" applyAlignment="1" applyProtection="1">
      <alignment horizontal="justify" vertical="top" wrapText="1"/>
    </xf>
    <xf numFmtId="0" fontId="0" fillId="0" borderId="0" xfId="0" applyAlignment="1">
      <alignment horizontal="justify" vertical="top" wrapText="1"/>
    </xf>
    <xf numFmtId="0" fontId="0" fillId="10" borderId="25" xfId="5" applyFont="1" applyFill="1" applyBorder="1" applyAlignment="1" applyProtection="1">
      <alignment horizontal="left" vertical="top" wrapText="1"/>
    </xf>
    <xf numFmtId="1" fontId="1" fillId="11" borderId="73" xfId="5" applyNumberFormat="1" applyFill="1" applyBorder="1" applyAlignment="1" applyProtection="1">
      <alignment wrapText="1"/>
    </xf>
    <xf numFmtId="0" fontId="3" fillId="4" borderId="0" xfId="0" applyFont="1" applyFill="1" applyAlignment="1" applyProtection="1"/>
    <xf numFmtId="164" fontId="1" fillId="11" borderId="31" xfId="5" applyNumberFormat="1" applyFont="1" applyFill="1" applyBorder="1" applyAlignment="1" applyProtection="1"/>
    <xf numFmtId="0" fontId="1" fillId="11" borderId="31" xfId="5" applyFont="1" applyFill="1" applyBorder="1" applyAlignment="1" applyProtection="1"/>
    <xf numFmtId="164" fontId="1" fillId="11" borderId="32" xfId="5" applyNumberFormat="1" applyFont="1" applyFill="1" applyBorder="1" applyAlignment="1" applyProtection="1"/>
    <xf numFmtId="164" fontId="1" fillId="11" borderId="33" xfId="5" applyNumberFormat="1" applyFont="1" applyFill="1" applyBorder="1" applyAlignment="1" applyProtection="1"/>
    <xf numFmtId="164" fontId="1" fillId="11" borderId="35" xfId="5" applyNumberFormat="1" applyFont="1" applyFill="1" applyBorder="1" applyAlignment="1" applyProtection="1"/>
    <xf numFmtId="164" fontId="1" fillId="10" borderId="28" xfId="5" applyNumberFormat="1" applyFont="1" applyFill="1" applyBorder="1" applyAlignment="1" applyProtection="1"/>
    <xf numFmtId="49" fontId="1" fillId="10" borderId="85" xfId="5" applyNumberFormat="1" applyFont="1" applyFill="1" applyBorder="1" applyAlignment="1" applyProtection="1">
      <protection locked="0"/>
    </xf>
    <xf numFmtId="164" fontId="1" fillId="10" borderId="86" xfId="5" applyNumberFormat="1" applyFont="1" applyFill="1" applyBorder="1" applyAlignment="1" applyProtection="1">
      <protection locked="0"/>
    </xf>
    <xf numFmtId="49" fontId="0" fillId="10" borderId="85" xfId="5" applyNumberFormat="1" applyFont="1" applyFill="1" applyBorder="1" applyAlignment="1" applyProtection="1">
      <protection locked="0"/>
    </xf>
    <xf numFmtId="0" fontId="1" fillId="10" borderId="88" xfId="5" applyFill="1" applyBorder="1" applyAlignment="1" applyProtection="1">
      <alignment wrapText="1"/>
      <protection locked="0"/>
    </xf>
    <xf numFmtId="164" fontId="1" fillId="10" borderId="86" xfId="5" applyNumberFormat="1" applyFill="1" applyBorder="1" applyAlignment="1" applyProtection="1">
      <alignment wrapText="1"/>
      <protection locked="0"/>
    </xf>
    <xf numFmtId="0" fontId="1" fillId="10" borderId="87" xfId="5" applyNumberFormat="1" applyFont="1" applyFill="1" applyBorder="1" applyAlignment="1" applyProtection="1">
      <protection locked="0"/>
    </xf>
    <xf numFmtId="164" fontId="1" fillId="10" borderId="87" xfId="5" applyNumberFormat="1" applyFont="1" applyFill="1" applyBorder="1" applyAlignment="1" applyProtection="1"/>
    <xf numFmtId="49" fontId="1" fillId="10" borderId="89" xfId="5" applyNumberFormat="1" applyFill="1" applyBorder="1" applyAlignment="1" applyProtection="1">
      <alignment wrapText="1"/>
      <protection locked="0"/>
    </xf>
  </cellXfs>
  <cellStyles count="677">
    <cellStyle name=" 1" xfId="6"/>
    <cellStyle name="_Capex" xfId="7"/>
    <cellStyle name="_UED AMP 2009-14 Final 250309 Less PU" xfId="8"/>
    <cellStyle name="_UED AMP 2009-14 Final 250309 Less PU_1011 monthly" xfId="9"/>
    <cellStyle name="20% - Accent1 2" xfId="10"/>
    <cellStyle name="20% - Accent2 2" xfId="11"/>
    <cellStyle name="20% - Accent3 2" xfId="12"/>
    <cellStyle name="20% - Accent4 2" xfId="13"/>
    <cellStyle name="20% - Accent5 2" xfId="14"/>
    <cellStyle name="20% - Accent6 2" xfId="15"/>
    <cellStyle name="40% - Accent1 2" xfId="16"/>
    <cellStyle name="40% - Accent2 2" xfId="17"/>
    <cellStyle name="40% - Accent3 2" xfId="18"/>
    <cellStyle name="40% - Accent4 2" xfId="19"/>
    <cellStyle name="40% - Accent5 2" xfId="20"/>
    <cellStyle name="40% - Accent6 2" xfId="21"/>
    <cellStyle name="60% - Accent1 2" xfId="22"/>
    <cellStyle name="60% - Accent2 2" xfId="23"/>
    <cellStyle name="60% - Accent3 2" xfId="24"/>
    <cellStyle name="60% - Accent4 2" xfId="25"/>
    <cellStyle name="60% - Accent5 2" xfId="26"/>
    <cellStyle name="60% - Accent6 2" xfId="27"/>
    <cellStyle name="Accent1 - 20%" xfId="28"/>
    <cellStyle name="Accent1 - 40%" xfId="29"/>
    <cellStyle name="Accent1 - 60%" xfId="30"/>
    <cellStyle name="Accent1 2" xfId="31"/>
    <cellStyle name="Accent2 - 20%" xfId="32"/>
    <cellStyle name="Accent2 - 40%" xfId="33"/>
    <cellStyle name="Accent2 - 60%" xfId="34"/>
    <cellStyle name="Accent2 2" xfId="35"/>
    <cellStyle name="Accent3 - 20%" xfId="36"/>
    <cellStyle name="Accent3 - 40%" xfId="37"/>
    <cellStyle name="Accent3 - 60%" xfId="38"/>
    <cellStyle name="Accent3 2" xfId="39"/>
    <cellStyle name="Accent4 - 20%" xfId="40"/>
    <cellStyle name="Accent4 - 40%" xfId="41"/>
    <cellStyle name="Accent4 - 60%" xfId="42"/>
    <cellStyle name="Accent4 2" xfId="43"/>
    <cellStyle name="Accent5 - 20%" xfId="44"/>
    <cellStyle name="Accent5 - 40%" xfId="45"/>
    <cellStyle name="Accent5 - 60%" xfId="46"/>
    <cellStyle name="Accent5 2" xfId="47"/>
    <cellStyle name="Accent6 - 20%" xfId="48"/>
    <cellStyle name="Accent6 - 40%" xfId="49"/>
    <cellStyle name="Accent6 - 60%" xfId="50"/>
    <cellStyle name="Accent6 2" xfId="51"/>
    <cellStyle name="Agara" xfId="52"/>
    <cellStyle name="B79812_.wvu.PrintTitlest" xfId="53"/>
    <cellStyle name="Bad 2" xfId="54"/>
    <cellStyle name="Black" xfId="55"/>
    <cellStyle name="Blockout" xfId="56"/>
    <cellStyle name="Blockout 2" xfId="57"/>
    <cellStyle name="Blue" xfId="58"/>
    <cellStyle name="Calculation 2" xfId="59"/>
    <cellStyle name="Calculation 2 2" xfId="60"/>
    <cellStyle name="Calculation 2 2 2" xfId="61"/>
    <cellStyle name="Calculation 2 2 2 2" xfId="62"/>
    <cellStyle name="Calculation 2 2 2 2 2" xfId="63"/>
    <cellStyle name="Calculation 2 2 2 3" xfId="64"/>
    <cellStyle name="Calculation 2 2 3" xfId="65"/>
    <cellStyle name="Calculation 2 2 3 2" xfId="66"/>
    <cellStyle name="Calculation 2 2 3 2 2" xfId="67"/>
    <cellStyle name="Calculation 2 2 3 3" xfId="68"/>
    <cellStyle name="Calculation 2 2 4" xfId="69"/>
    <cellStyle name="Calculation 2 2 4 2" xfId="70"/>
    <cellStyle name="Calculation 2 2 5" xfId="71"/>
    <cellStyle name="Calculation 2 3" xfId="72"/>
    <cellStyle name="Calculation 2 3 2" xfId="73"/>
    <cellStyle name="Calculation 2 3 2 2" xfId="74"/>
    <cellStyle name="Calculation 2 3 2 2 2" xfId="75"/>
    <cellStyle name="Calculation 2 3 2 3" xfId="76"/>
    <cellStyle name="Calculation 2 3 3" xfId="77"/>
    <cellStyle name="Calculation 2 3 3 2" xfId="78"/>
    <cellStyle name="Calculation 2 3 3 2 2" xfId="79"/>
    <cellStyle name="Calculation 2 3 3 3" xfId="80"/>
    <cellStyle name="Calculation 2 3 4" xfId="81"/>
    <cellStyle name="Calculation 2 3 4 2" xfId="82"/>
    <cellStyle name="Calculation 2 3 5" xfId="83"/>
    <cellStyle name="Calculation 2 4" xfId="84"/>
    <cellStyle name="Calculation 2 4 2" xfId="85"/>
    <cellStyle name="Calculation 2 4 2 2" xfId="86"/>
    <cellStyle name="Calculation 2 4 2 2 2" xfId="87"/>
    <cellStyle name="Calculation 2 4 2 3" xfId="88"/>
    <cellStyle name="Calculation 2 4 3" xfId="89"/>
    <cellStyle name="Calculation 2 4 3 2" xfId="90"/>
    <cellStyle name="Calculation 2 4 3 2 2" xfId="91"/>
    <cellStyle name="Calculation 2 4 3 3" xfId="92"/>
    <cellStyle name="Calculation 2 4 4" xfId="93"/>
    <cellStyle name="Calculation 2 4 4 2" xfId="94"/>
    <cellStyle name="Calculation 2 4 5" xfId="95"/>
    <cellStyle name="Calculation 2 5" xfId="96"/>
    <cellStyle name="Calculation 2 5 2" xfId="97"/>
    <cellStyle name="Calculation 2 5 2 2" xfId="98"/>
    <cellStyle name="Calculation 2 5 2 2 2" xfId="99"/>
    <cellStyle name="Calculation 2 5 2 3" xfId="100"/>
    <cellStyle name="Calculation 2 5 3" xfId="101"/>
    <cellStyle name="Calculation 2 5 3 2" xfId="102"/>
    <cellStyle name="Calculation 2 5 3 2 2" xfId="103"/>
    <cellStyle name="Calculation 2 5 3 3" xfId="104"/>
    <cellStyle name="Calculation 2 5 4" xfId="105"/>
    <cellStyle name="Calculation 2 5 4 2" xfId="106"/>
    <cellStyle name="Calculation 2 5 5" xfId="107"/>
    <cellStyle name="Calculation 2 6" xfId="108"/>
    <cellStyle name="Calculation 2 6 2" xfId="109"/>
    <cellStyle name="Calculation 2 7" xfId="110"/>
    <cellStyle name="Check Cell 2" xfId="111"/>
    <cellStyle name="Check Cell 2 2" xfId="112"/>
    <cellStyle name="Check Cell 2 2 2" xfId="113"/>
    <cellStyle name="Check Cell 2 2 2 2" xfId="114"/>
    <cellStyle name="Comma" xfId="676" builtinId="3"/>
    <cellStyle name="Comma [0]7Z_87C" xfId="115"/>
    <cellStyle name="Comma 0" xfId="116"/>
    <cellStyle name="Comma 1" xfId="117"/>
    <cellStyle name="Comma 2" xfId="118"/>
    <cellStyle name="Comma 2 2" xfId="119"/>
    <cellStyle name="Comma 2 3" xfId="120"/>
    <cellStyle name="Comma 3" xfId="121"/>
    <cellStyle name="Comma 4" xfId="122"/>
    <cellStyle name="Comma0" xfId="123"/>
    <cellStyle name="Currency 11" xfId="124"/>
    <cellStyle name="Currency 2" xfId="125"/>
    <cellStyle name="Currency 3" xfId="126"/>
    <cellStyle name="Currency 4" xfId="127"/>
    <cellStyle name="D4_B8B1_005004B79812_.wvu.PrintTitlest" xfId="128"/>
    <cellStyle name="Date" xfId="129"/>
    <cellStyle name="Emphasis 1" xfId="130"/>
    <cellStyle name="Emphasis 2" xfId="131"/>
    <cellStyle name="Emphasis 3" xfId="132"/>
    <cellStyle name="Euro" xfId="133"/>
    <cellStyle name="Explanatory Text 2" xfId="134"/>
    <cellStyle name="Fixed" xfId="135"/>
    <cellStyle name="Gilsans" xfId="136"/>
    <cellStyle name="Gilsansl" xfId="137"/>
    <cellStyle name="Good 2" xfId="138"/>
    <cellStyle name="Heading 1 2" xfId="139"/>
    <cellStyle name="Heading 1 3" xfId="140"/>
    <cellStyle name="Heading 2 2" xfId="141"/>
    <cellStyle name="Heading 2 3" xfId="142"/>
    <cellStyle name="Heading 3 2" xfId="143"/>
    <cellStyle name="Heading 3 2 2" xfId="144"/>
    <cellStyle name="Heading 3 2 2 2" xfId="145"/>
    <cellStyle name="Heading 3 2 3" xfId="146"/>
    <cellStyle name="Heading 3 3" xfId="147"/>
    <cellStyle name="Heading 4 2" xfId="148"/>
    <cellStyle name="Heading 4 3" xfId="149"/>
    <cellStyle name="Heading(4)" xfId="150"/>
    <cellStyle name="Hyperlink 2" xfId="151"/>
    <cellStyle name="Hyperlink 3" xfId="152"/>
    <cellStyle name="Hyperlink Arrow" xfId="153"/>
    <cellStyle name="Hyperlink Text" xfId="154"/>
    <cellStyle name="Input 2" xfId="155"/>
    <cellStyle name="Input 2 2" xfId="156"/>
    <cellStyle name="Input 2 2 2" xfId="157"/>
    <cellStyle name="Input 2 2 2 2" xfId="158"/>
    <cellStyle name="Input 2 2 2 2 2" xfId="159"/>
    <cellStyle name="Input 2 2 2 3" xfId="160"/>
    <cellStyle name="Input 2 2 3" xfId="161"/>
    <cellStyle name="Input 2 2 3 2" xfId="162"/>
    <cellStyle name="Input 2 2 3 2 2" xfId="163"/>
    <cellStyle name="Input 2 2 3 3" xfId="164"/>
    <cellStyle name="Input 2 2 4" xfId="165"/>
    <cellStyle name="Input 2 2 4 2" xfId="166"/>
    <cellStyle name="Input 2 2 5" xfId="167"/>
    <cellStyle name="Input 2 3" xfId="168"/>
    <cellStyle name="Input 2 3 2" xfId="169"/>
    <cellStyle name="Input 2 3 2 2" xfId="170"/>
    <cellStyle name="Input 2 3 2 2 2" xfId="171"/>
    <cellStyle name="Input 2 3 2 3" xfId="172"/>
    <cellStyle name="Input 2 3 3" xfId="173"/>
    <cellStyle name="Input 2 3 3 2" xfId="174"/>
    <cellStyle name="Input 2 3 3 2 2" xfId="175"/>
    <cellStyle name="Input 2 3 3 3" xfId="176"/>
    <cellStyle name="Input 2 3 4" xfId="177"/>
    <cellStyle name="Input 2 3 4 2" xfId="178"/>
    <cellStyle name="Input 2 3 5" xfId="179"/>
    <cellStyle name="Input 2 4" xfId="180"/>
    <cellStyle name="Input 2 4 2" xfId="181"/>
    <cellStyle name="Input 2 4 2 2" xfId="182"/>
    <cellStyle name="Input 2 4 2 2 2" xfId="183"/>
    <cellStyle name="Input 2 4 2 3" xfId="184"/>
    <cellStyle name="Input 2 4 3" xfId="185"/>
    <cellStyle name="Input 2 4 3 2" xfId="186"/>
    <cellStyle name="Input 2 4 3 2 2" xfId="187"/>
    <cellStyle name="Input 2 4 3 3" xfId="188"/>
    <cellStyle name="Input 2 4 4" xfId="189"/>
    <cellStyle name="Input 2 4 4 2" xfId="190"/>
    <cellStyle name="Input 2 4 5" xfId="191"/>
    <cellStyle name="Input 2 5" xfId="192"/>
    <cellStyle name="Input 2 5 2" xfId="193"/>
    <cellStyle name="Input 2 5 2 2" xfId="194"/>
    <cellStyle name="Input 2 5 2 2 2" xfId="195"/>
    <cellStyle name="Input 2 5 2 3" xfId="196"/>
    <cellStyle name="Input 2 5 3" xfId="197"/>
    <cellStyle name="Input 2 5 3 2" xfId="198"/>
    <cellStyle name="Input 2 5 3 2 2" xfId="199"/>
    <cellStyle name="Input 2 5 3 3" xfId="200"/>
    <cellStyle name="Input 2 5 4" xfId="201"/>
    <cellStyle name="Input 2 5 4 2" xfId="202"/>
    <cellStyle name="Input 2 5 5" xfId="203"/>
    <cellStyle name="Input 2 6" xfId="204"/>
    <cellStyle name="Input 2 6 2" xfId="205"/>
    <cellStyle name="Input 2 7" xfId="206"/>
    <cellStyle name="Input1" xfId="207"/>
    <cellStyle name="Input1 2" xfId="208"/>
    <cellStyle name="Input1 3" xfId="209"/>
    <cellStyle name="Input1 4" xfId="210"/>
    <cellStyle name="Input3" xfId="211"/>
    <cellStyle name="Input3 2" xfId="212"/>
    <cellStyle name="Input3 3" xfId="213"/>
    <cellStyle name="Input3 4" xfId="214"/>
    <cellStyle name="Lines" xfId="215"/>
    <cellStyle name="Linked Cell 2" xfId="216"/>
    <cellStyle name="Mine" xfId="217"/>
    <cellStyle name="Model Name" xfId="218"/>
    <cellStyle name="Neutral 2" xfId="219"/>
    <cellStyle name="Normal" xfId="0" builtinId="0"/>
    <cellStyle name="Normal - Style1" xfId="220"/>
    <cellStyle name="Normal 10" xfId="221"/>
    <cellStyle name="Normal 11" xfId="222"/>
    <cellStyle name="Normal 114" xfId="3"/>
    <cellStyle name="Normal 12" xfId="223"/>
    <cellStyle name="Normal 13" xfId="2"/>
    <cellStyle name="Normal 13 2" xfId="224"/>
    <cellStyle name="Normal 14" xfId="5"/>
    <cellStyle name="Normal 14 2" xfId="225"/>
    <cellStyle name="Normal 143" xfId="226"/>
    <cellStyle name="Normal 144" xfId="227"/>
    <cellStyle name="Normal 147" xfId="228"/>
    <cellStyle name="Normal 148" xfId="229"/>
    <cellStyle name="Normal 149" xfId="230"/>
    <cellStyle name="Normal 150" xfId="231"/>
    <cellStyle name="Normal 151" xfId="232"/>
    <cellStyle name="Normal 152" xfId="233"/>
    <cellStyle name="Normal 153" xfId="234"/>
    <cellStyle name="Normal 154" xfId="235"/>
    <cellStyle name="Normal 155" xfId="236"/>
    <cellStyle name="Normal 156" xfId="237"/>
    <cellStyle name="Normal 161" xfId="238"/>
    <cellStyle name="Normal 162" xfId="239"/>
    <cellStyle name="Normal 163" xfId="240"/>
    <cellStyle name="Normal 164" xfId="241"/>
    <cellStyle name="Normal 169" xfId="242"/>
    <cellStyle name="Normal 170" xfId="243"/>
    <cellStyle name="Normal 171" xfId="244"/>
    <cellStyle name="Normal 172" xfId="245"/>
    <cellStyle name="Normal 177" xfId="246"/>
    <cellStyle name="Normal 178" xfId="247"/>
    <cellStyle name="Normal 179" xfId="248"/>
    <cellStyle name="Normal 180" xfId="249"/>
    <cellStyle name="Normal 181" xfId="250"/>
    <cellStyle name="Normal 182" xfId="251"/>
    <cellStyle name="Normal 183" xfId="252"/>
    <cellStyle name="Normal 184" xfId="253"/>
    <cellStyle name="Normal 185" xfId="254"/>
    <cellStyle name="Normal 186" xfId="255"/>
    <cellStyle name="Normal 187" xfId="256"/>
    <cellStyle name="Normal 188" xfId="257"/>
    <cellStyle name="Normal 189" xfId="258"/>
    <cellStyle name="Normal 190" xfId="259"/>
    <cellStyle name="Normal 192" xfId="260"/>
    <cellStyle name="Normal 193" xfId="261"/>
    <cellStyle name="Normal 196" xfId="262"/>
    <cellStyle name="Normal 197" xfId="263"/>
    <cellStyle name="Normal 198" xfId="264"/>
    <cellStyle name="Normal 199" xfId="265"/>
    <cellStyle name="Normal 2" xfId="266"/>
    <cellStyle name="Normal 2 2" xfId="267"/>
    <cellStyle name="Normal 2 2 2" xfId="1"/>
    <cellStyle name="Normal 2 3" xfId="268"/>
    <cellStyle name="Normal 2 4" xfId="269"/>
    <cellStyle name="Normal 20" xfId="270"/>
    <cellStyle name="Normal 200" xfId="271"/>
    <cellStyle name="Normal 201" xfId="272"/>
    <cellStyle name="Normal 202" xfId="273"/>
    <cellStyle name="Normal 203" xfId="274"/>
    <cellStyle name="Normal 204" xfId="275"/>
    <cellStyle name="Normal 205" xfId="276"/>
    <cellStyle name="Normal 207" xfId="277"/>
    <cellStyle name="Normal 208" xfId="278"/>
    <cellStyle name="Normal 209" xfId="279"/>
    <cellStyle name="Normal 210" xfId="280"/>
    <cellStyle name="Normal 211" xfId="281"/>
    <cellStyle name="Normal 212" xfId="282"/>
    <cellStyle name="Normal 213" xfId="283"/>
    <cellStyle name="Normal 214" xfId="284"/>
    <cellStyle name="Normal 215" xfId="285"/>
    <cellStyle name="Normal 216" xfId="286"/>
    <cellStyle name="Normal 3" xfId="287"/>
    <cellStyle name="Normal 37" xfId="288"/>
    <cellStyle name="Normal 38" xfId="289"/>
    <cellStyle name="Normal 39" xfId="290"/>
    <cellStyle name="Normal 4" xfId="4"/>
    <cellStyle name="Normal 4 2" xfId="291"/>
    <cellStyle name="Normal 4 2 2" xfId="292"/>
    <cellStyle name="Normal 40" xfId="293"/>
    <cellStyle name="Normal 5" xfId="294"/>
    <cellStyle name="Normal 6" xfId="295"/>
    <cellStyle name="Normal 7" xfId="296"/>
    <cellStyle name="Normal 8" xfId="297"/>
    <cellStyle name="Normal 8 2" xfId="298"/>
    <cellStyle name="Normal 9" xfId="299"/>
    <cellStyle name="Note 2" xfId="300"/>
    <cellStyle name="Note 2 2" xfId="301"/>
    <cellStyle name="Note 2 2 2" xfId="302"/>
    <cellStyle name="Note 2 2 2 2" xfId="303"/>
    <cellStyle name="Note 2 2 2 2 2" xfId="304"/>
    <cellStyle name="Note 2 2 2 3" xfId="305"/>
    <cellStyle name="Note 2 2 2 3 2" xfId="306"/>
    <cellStyle name="Note 2 2 2 4" xfId="307"/>
    <cellStyle name="Note 2 2 3" xfId="308"/>
    <cellStyle name="Note 2 2 3 2" xfId="309"/>
    <cellStyle name="Note 2 2 4" xfId="310"/>
    <cellStyle name="Note 2 2 4 2" xfId="311"/>
    <cellStyle name="Note 2 2 5" xfId="312"/>
    <cellStyle name="Note 2 3" xfId="313"/>
    <cellStyle name="Note 2 3 2" xfId="314"/>
    <cellStyle name="Note 2 3 2 2" xfId="315"/>
    <cellStyle name="Note 2 3 2 2 2" xfId="316"/>
    <cellStyle name="Note 2 3 2 3" xfId="317"/>
    <cellStyle name="Note 2 3 2 3 2" xfId="318"/>
    <cellStyle name="Note 2 3 2 4" xfId="319"/>
    <cellStyle name="Note 2 3 3" xfId="320"/>
    <cellStyle name="Note 2 3 3 2" xfId="321"/>
    <cellStyle name="Note 2 3 4" xfId="322"/>
    <cellStyle name="Note 2 3 4 2" xfId="323"/>
    <cellStyle name="Note 2 3 5" xfId="324"/>
    <cellStyle name="Note 2 4" xfId="325"/>
    <cellStyle name="Note 2 4 2" xfId="326"/>
    <cellStyle name="Note 2 4 2 2" xfId="327"/>
    <cellStyle name="Note 2 4 2 2 2" xfId="328"/>
    <cellStyle name="Note 2 4 2 3" xfId="329"/>
    <cellStyle name="Note 2 4 2 3 2" xfId="330"/>
    <cellStyle name="Note 2 4 2 4" xfId="331"/>
    <cellStyle name="Note 2 4 3" xfId="332"/>
    <cellStyle name="Note 2 4 3 2" xfId="333"/>
    <cellStyle name="Note 2 4 4" xfId="334"/>
    <cellStyle name="Note 2 4 4 2" xfId="335"/>
    <cellStyle name="Note 2 4 5" xfId="336"/>
    <cellStyle name="Note 2 5" xfId="337"/>
    <cellStyle name="Note 2 5 2" xfId="338"/>
    <cellStyle name="Note 2 5 2 2" xfId="339"/>
    <cellStyle name="Note 2 5 2 2 2" xfId="340"/>
    <cellStyle name="Note 2 5 2 3" xfId="341"/>
    <cellStyle name="Note 2 5 2 3 2" xfId="342"/>
    <cellStyle name="Note 2 5 2 4" xfId="343"/>
    <cellStyle name="Note 2 5 3" xfId="344"/>
    <cellStyle name="Note 2 5 3 2" xfId="345"/>
    <cellStyle name="Note 2 5 4" xfId="346"/>
    <cellStyle name="Note 2 5 4 2" xfId="347"/>
    <cellStyle name="Note 2 5 5" xfId="348"/>
    <cellStyle name="Note 2 6" xfId="349"/>
    <cellStyle name="Note 2 6 2" xfId="350"/>
    <cellStyle name="Note 2 6 2 2" xfId="351"/>
    <cellStyle name="Note 2 6 2 2 2" xfId="352"/>
    <cellStyle name="Note 2 6 2 3" xfId="353"/>
    <cellStyle name="Note 2 6 2 3 2" xfId="354"/>
    <cellStyle name="Note 2 6 2 4" xfId="355"/>
    <cellStyle name="Note 2 6 3" xfId="356"/>
    <cellStyle name="Note 2 6 3 2" xfId="357"/>
    <cellStyle name="Note 2 6 4" xfId="358"/>
    <cellStyle name="Note 2 6 4 2" xfId="359"/>
    <cellStyle name="Note 2 6 5" xfId="360"/>
    <cellStyle name="Note 2 7" xfId="361"/>
    <cellStyle name="Note 2 7 2" xfId="362"/>
    <cellStyle name="Note 2 8" xfId="363"/>
    <cellStyle name="Note 2 8 2" xfId="364"/>
    <cellStyle name="Note 2 9" xfId="365"/>
    <cellStyle name="Output 2" xfId="366"/>
    <cellStyle name="Output 2 10" xfId="367"/>
    <cellStyle name="Output 2 10 2" xfId="368"/>
    <cellStyle name="Output 2 11" xfId="369"/>
    <cellStyle name="Output 2 11 2" xfId="370"/>
    <cellStyle name="Output 2 12" xfId="371"/>
    <cellStyle name="Output 2 2" xfId="372"/>
    <cellStyle name="Output 2 2 2" xfId="373"/>
    <cellStyle name="Output 2 2 2 2" xfId="374"/>
    <cellStyle name="Output 2 2 2 2 2" xfId="375"/>
    <cellStyle name="Output 2 2 2 3" xfId="376"/>
    <cellStyle name="Output 2 2 2 3 2" xfId="377"/>
    <cellStyle name="Output 2 2 2 4" xfId="378"/>
    <cellStyle name="Output 2 2 3" xfId="379"/>
    <cellStyle name="Output 2 2 3 2" xfId="380"/>
    <cellStyle name="Output 2 2 3 2 2" xfId="381"/>
    <cellStyle name="Output 2 2 3 3" xfId="382"/>
    <cellStyle name="Output 2 2 3 3 2" xfId="383"/>
    <cellStyle name="Output 2 2 3 4" xfId="384"/>
    <cellStyle name="Output 2 2 4" xfId="385"/>
    <cellStyle name="Output 2 2 4 2" xfId="386"/>
    <cellStyle name="Output 2 2 5" xfId="387"/>
    <cellStyle name="Output 2 2 5 2" xfId="388"/>
    <cellStyle name="Output 2 2 6" xfId="389"/>
    <cellStyle name="Output 2 3" xfId="390"/>
    <cellStyle name="Output 2 3 2" xfId="391"/>
    <cellStyle name="Output 2 3 2 2" xfId="392"/>
    <cellStyle name="Output 2 3 2 2 2" xfId="393"/>
    <cellStyle name="Output 2 3 2 3" xfId="394"/>
    <cellStyle name="Output 2 3 2 3 2" xfId="395"/>
    <cellStyle name="Output 2 3 2 4" xfId="396"/>
    <cellStyle name="Output 2 3 3" xfId="397"/>
    <cellStyle name="Output 2 3 3 2" xfId="398"/>
    <cellStyle name="Output 2 3 3 2 2" xfId="399"/>
    <cellStyle name="Output 2 3 3 3" xfId="400"/>
    <cellStyle name="Output 2 3 3 3 2" xfId="401"/>
    <cellStyle name="Output 2 3 3 4" xfId="402"/>
    <cellStyle name="Output 2 3 4" xfId="403"/>
    <cellStyle name="Output 2 3 4 2" xfId="404"/>
    <cellStyle name="Output 2 3 5" xfId="405"/>
    <cellStyle name="Output 2 3 5 2" xfId="406"/>
    <cellStyle name="Output 2 3 6" xfId="407"/>
    <cellStyle name="Output 2 4" xfId="408"/>
    <cellStyle name="Output 2 4 2" xfId="409"/>
    <cellStyle name="Output 2 4 2 2" xfId="410"/>
    <cellStyle name="Output 2 4 2 2 2" xfId="411"/>
    <cellStyle name="Output 2 4 2 3" xfId="412"/>
    <cellStyle name="Output 2 4 2 3 2" xfId="413"/>
    <cellStyle name="Output 2 4 2 4" xfId="414"/>
    <cellStyle name="Output 2 4 3" xfId="415"/>
    <cellStyle name="Output 2 4 3 2" xfId="416"/>
    <cellStyle name="Output 2 4 3 2 2" xfId="417"/>
    <cellStyle name="Output 2 4 3 3" xfId="418"/>
    <cellStyle name="Output 2 4 3 3 2" xfId="419"/>
    <cellStyle name="Output 2 4 3 4" xfId="420"/>
    <cellStyle name="Output 2 4 4" xfId="421"/>
    <cellStyle name="Output 2 4 4 2" xfId="422"/>
    <cellStyle name="Output 2 4 5" xfId="423"/>
    <cellStyle name="Output 2 4 5 2" xfId="424"/>
    <cellStyle name="Output 2 4 6" xfId="425"/>
    <cellStyle name="Output 2 5" xfId="426"/>
    <cellStyle name="Output 2 5 2" xfId="427"/>
    <cellStyle name="Output 2 5 2 2" xfId="428"/>
    <cellStyle name="Output 2 5 2 2 2" xfId="429"/>
    <cellStyle name="Output 2 5 2 3" xfId="430"/>
    <cellStyle name="Output 2 5 2 3 2" xfId="431"/>
    <cellStyle name="Output 2 5 2 4" xfId="432"/>
    <cellStyle name="Output 2 5 3" xfId="433"/>
    <cellStyle name="Output 2 5 3 2" xfId="434"/>
    <cellStyle name="Output 2 5 3 2 2" xfId="435"/>
    <cellStyle name="Output 2 5 3 3" xfId="436"/>
    <cellStyle name="Output 2 5 3 3 2" xfId="437"/>
    <cellStyle name="Output 2 5 3 4" xfId="438"/>
    <cellStyle name="Output 2 5 4" xfId="439"/>
    <cellStyle name="Output 2 5 4 2" xfId="440"/>
    <cellStyle name="Output 2 5 5" xfId="441"/>
    <cellStyle name="Output 2 5 5 2" xfId="442"/>
    <cellStyle name="Output 2 5 6" xfId="443"/>
    <cellStyle name="Output 2 6" xfId="444"/>
    <cellStyle name="Output 2 6 2" xfId="445"/>
    <cellStyle name="Output 2 6 2 2" xfId="446"/>
    <cellStyle name="Output 2 6 2 2 2" xfId="447"/>
    <cellStyle name="Output 2 6 2 3" xfId="448"/>
    <cellStyle name="Output 2 6 2 3 2" xfId="449"/>
    <cellStyle name="Output 2 6 2 4" xfId="450"/>
    <cellStyle name="Output 2 6 3" xfId="451"/>
    <cellStyle name="Output 2 6 3 2" xfId="452"/>
    <cellStyle name="Output 2 6 3 2 2" xfId="453"/>
    <cellStyle name="Output 2 6 3 3" xfId="454"/>
    <cellStyle name="Output 2 6 3 3 2" xfId="455"/>
    <cellStyle name="Output 2 6 3 4" xfId="456"/>
    <cellStyle name="Output 2 6 4" xfId="457"/>
    <cellStyle name="Output 2 6 4 2" xfId="458"/>
    <cellStyle name="Output 2 6 5" xfId="459"/>
    <cellStyle name="Output 2 6 5 2" xfId="460"/>
    <cellStyle name="Output 2 6 6" xfId="461"/>
    <cellStyle name="Output 2 7" xfId="462"/>
    <cellStyle name="Output 2 7 2" xfId="463"/>
    <cellStyle name="Output 2 7 2 2" xfId="464"/>
    <cellStyle name="Output 2 7 2 2 2" xfId="465"/>
    <cellStyle name="Output 2 7 2 3" xfId="466"/>
    <cellStyle name="Output 2 7 2 3 2" xfId="467"/>
    <cellStyle name="Output 2 7 2 4" xfId="468"/>
    <cellStyle name="Output 2 7 3" xfId="469"/>
    <cellStyle name="Output 2 7 3 2" xfId="470"/>
    <cellStyle name="Output 2 7 3 2 2" xfId="471"/>
    <cellStyle name="Output 2 7 3 3" xfId="472"/>
    <cellStyle name="Output 2 7 3 3 2" xfId="473"/>
    <cellStyle name="Output 2 7 3 4" xfId="474"/>
    <cellStyle name="Output 2 7 4" xfId="475"/>
    <cellStyle name="Output 2 7 4 2" xfId="476"/>
    <cellStyle name="Output 2 7 5" xfId="477"/>
    <cellStyle name="Output 2 7 5 2" xfId="478"/>
    <cellStyle name="Output 2 7 6" xfId="479"/>
    <cellStyle name="Output 2 8" xfId="480"/>
    <cellStyle name="Output 2 8 2" xfId="481"/>
    <cellStyle name="Output 2 8 2 2" xfId="482"/>
    <cellStyle name="Output 2 8 3" xfId="483"/>
    <cellStyle name="Output 2 8 3 2" xfId="484"/>
    <cellStyle name="Output 2 8 4" xfId="485"/>
    <cellStyle name="Output 2 9" xfId="486"/>
    <cellStyle name="Output 2 9 2" xfId="487"/>
    <cellStyle name="Output 2 9 2 2" xfId="488"/>
    <cellStyle name="Output 2 9 3" xfId="489"/>
    <cellStyle name="Output 2 9 3 2" xfId="490"/>
    <cellStyle name="Output 2 9 4" xfId="491"/>
    <cellStyle name="Percent" xfId="675" builtinId="5"/>
    <cellStyle name="Percent [2]" xfId="492"/>
    <cellStyle name="Percent 2" xfId="493"/>
    <cellStyle name="Percent 3" xfId="494"/>
    <cellStyle name="Percentage" xfId="495"/>
    <cellStyle name="Period Title" xfId="496"/>
    <cellStyle name="PSChar" xfId="497"/>
    <cellStyle name="PSDate" xfId="498"/>
    <cellStyle name="PSDec" xfId="499"/>
    <cellStyle name="PSDetail" xfId="500"/>
    <cellStyle name="PSDetail 2" xfId="501"/>
    <cellStyle name="PSHeading" xfId="502"/>
    <cellStyle name="PSHeading 2" xfId="503"/>
    <cellStyle name="PSHeading 2 2" xfId="504"/>
    <cellStyle name="PSHeading 3" xfId="505"/>
    <cellStyle name="PSInt" xfId="506"/>
    <cellStyle name="PSSpacer" xfId="507"/>
    <cellStyle name="Ratio" xfId="508"/>
    <cellStyle name="Right Date" xfId="509"/>
    <cellStyle name="Right Number" xfId="510"/>
    <cellStyle name="Right Year" xfId="511"/>
    <cellStyle name="SAPError" xfId="512"/>
    <cellStyle name="SAPKey" xfId="513"/>
    <cellStyle name="SAPLocked" xfId="514"/>
    <cellStyle name="SAPOutput" xfId="515"/>
    <cellStyle name="SAPSpace" xfId="516"/>
    <cellStyle name="SAPText" xfId="517"/>
    <cellStyle name="SAPUnLocked" xfId="518"/>
    <cellStyle name="Sheet Title" xfId="519"/>
    <cellStyle name="Style 1" xfId="520"/>
    <cellStyle name="Style 1 2" xfId="521"/>
    <cellStyle name="Style2" xfId="522"/>
    <cellStyle name="Style3" xfId="523"/>
    <cellStyle name="Style4" xfId="524"/>
    <cellStyle name="Style5" xfId="525"/>
    <cellStyle name="Table Head Green" xfId="526"/>
    <cellStyle name="Table Head Green 2" xfId="527"/>
    <cellStyle name="Table Head Green 2 2" xfId="528"/>
    <cellStyle name="Table Head Green 3" xfId="529"/>
    <cellStyle name="Table Head_pldt" xfId="530"/>
    <cellStyle name="Table Source" xfId="531"/>
    <cellStyle name="Table Units" xfId="532"/>
    <cellStyle name="Table Units 2" xfId="533"/>
    <cellStyle name="Text" xfId="534"/>
    <cellStyle name="Text 2" xfId="535"/>
    <cellStyle name="Text Head 1" xfId="536"/>
    <cellStyle name="Text Head 2" xfId="537"/>
    <cellStyle name="Text Indent 2" xfId="538"/>
    <cellStyle name="Theirs" xfId="539"/>
    <cellStyle name="Title 2" xfId="540"/>
    <cellStyle name="TOC 1" xfId="541"/>
    <cellStyle name="TOC 2" xfId="542"/>
    <cellStyle name="TOC 3" xfId="543"/>
    <cellStyle name="Total 2" xfId="544"/>
    <cellStyle name="Total 2 10" xfId="545"/>
    <cellStyle name="Total 2 10 2" xfId="546"/>
    <cellStyle name="Total 2 11" xfId="547"/>
    <cellStyle name="Total 2 11 2" xfId="548"/>
    <cellStyle name="Total 2 12" xfId="549"/>
    <cellStyle name="Total 2 2" xfId="550"/>
    <cellStyle name="Total 2 2 2" xfId="551"/>
    <cellStyle name="Total 2 2 2 2" xfId="552"/>
    <cellStyle name="Total 2 2 2 2 2" xfId="553"/>
    <cellStyle name="Total 2 2 2 3" xfId="554"/>
    <cellStyle name="Total 2 2 2 3 2" xfId="555"/>
    <cellStyle name="Total 2 2 2 4" xfId="556"/>
    <cellStyle name="Total 2 2 3" xfId="557"/>
    <cellStyle name="Total 2 2 3 2" xfId="558"/>
    <cellStyle name="Total 2 2 3 2 2" xfId="559"/>
    <cellStyle name="Total 2 2 3 3" xfId="560"/>
    <cellStyle name="Total 2 2 3 3 2" xfId="561"/>
    <cellStyle name="Total 2 2 3 4" xfId="562"/>
    <cellStyle name="Total 2 2 4" xfId="563"/>
    <cellStyle name="Total 2 2 4 2" xfId="564"/>
    <cellStyle name="Total 2 2 5" xfId="565"/>
    <cellStyle name="Total 2 2 5 2" xfId="566"/>
    <cellStyle name="Total 2 2 6" xfId="567"/>
    <cellStyle name="Total 2 3" xfId="568"/>
    <cellStyle name="Total 2 3 2" xfId="569"/>
    <cellStyle name="Total 2 3 2 2" xfId="570"/>
    <cellStyle name="Total 2 3 2 2 2" xfId="571"/>
    <cellStyle name="Total 2 3 2 3" xfId="572"/>
    <cellStyle name="Total 2 3 2 3 2" xfId="573"/>
    <cellStyle name="Total 2 3 2 4" xfId="574"/>
    <cellStyle name="Total 2 3 3" xfId="575"/>
    <cellStyle name="Total 2 3 3 2" xfId="576"/>
    <cellStyle name="Total 2 3 3 2 2" xfId="577"/>
    <cellStyle name="Total 2 3 3 3" xfId="578"/>
    <cellStyle name="Total 2 3 3 3 2" xfId="579"/>
    <cellStyle name="Total 2 3 3 4" xfId="580"/>
    <cellStyle name="Total 2 3 4" xfId="581"/>
    <cellStyle name="Total 2 3 4 2" xfId="582"/>
    <cellStyle name="Total 2 3 5" xfId="583"/>
    <cellStyle name="Total 2 3 5 2" xfId="584"/>
    <cellStyle name="Total 2 3 6" xfId="585"/>
    <cellStyle name="Total 2 4" xfId="586"/>
    <cellStyle name="Total 2 4 2" xfId="587"/>
    <cellStyle name="Total 2 4 2 2" xfId="588"/>
    <cellStyle name="Total 2 4 2 2 2" xfId="589"/>
    <cellStyle name="Total 2 4 2 3" xfId="590"/>
    <cellStyle name="Total 2 4 2 3 2" xfId="591"/>
    <cellStyle name="Total 2 4 2 4" xfId="592"/>
    <cellStyle name="Total 2 4 3" xfId="593"/>
    <cellStyle name="Total 2 4 3 2" xfId="594"/>
    <cellStyle name="Total 2 4 3 2 2" xfId="595"/>
    <cellStyle name="Total 2 4 3 3" xfId="596"/>
    <cellStyle name="Total 2 4 3 3 2" xfId="597"/>
    <cellStyle name="Total 2 4 3 4" xfId="598"/>
    <cellStyle name="Total 2 4 4" xfId="599"/>
    <cellStyle name="Total 2 4 4 2" xfId="600"/>
    <cellStyle name="Total 2 4 5" xfId="601"/>
    <cellStyle name="Total 2 4 5 2" xfId="602"/>
    <cellStyle name="Total 2 4 6" xfId="603"/>
    <cellStyle name="Total 2 5" xfId="604"/>
    <cellStyle name="Total 2 5 2" xfId="605"/>
    <cellStyle name="Total 2 5 2 2" xfId="606"/>
    <cellStyle name="Total 2 5 2 2 2" xfId="607"/>
    <cellStyle name="Total 2 5 2 3" xfId="608"/>
    <cellStyle name="Total 2 5 2 3 2" xfId="609"/>
    <cellStyle name="Total 2 5 2 4" xfId="610"/>
    <cellStyle name="Total 2 5 3" xfId="611"/>
    <cellStyle name="Total 2 5 3 2" xfId="612"/>
    <cellStyle name="Total 2 5 3 2 2" xfId="613"/>
    <cellStyle name="Total 2 5 3 3" xfId="614"/>
    <cellStyle name="Total 2 5 3 3 2" xfId="615"/>
    <cellStyle name="Total 2 5 3 4" xfId="616"/>
    <cellStyle name="Total 2 5 4" xfId="617"/>
    <cellStyle name="Total 2 5 4 2" xfId="618"/>
    <cellStyle name="Total 2 5 5" xfId="619"/>
    <cellStyle name="Total 2 5 5 2" xfId="620"/>
    <cellStyle name="Total 2 5 6" xfId="621"/>
    <cellStyle name="Total 2 6" xfId="622"/>
    <cellStyle name="Total 2 6 2" xfId="623"/>
    <cellStyle name="Total 2 6 2 2" xfId="624"/>
    <cellStyle name="Total 2 6 2 2 2" xfId="625"/>
    <cellStyle name="Total 2 6 2 3" xfId="626"/>
    <cellStyle name="Total 2 6 2 3 2" xfId="627"/>
    <cellStyle name="Total 2 6 2 4" xfId="628"/>
    <cellStyle name="Total 2 6 3" xfId="629"/>
    <cellStyle name="Total 2 6 3 2" xfId="630"/>
    <cellStyle name="Total 2 6 3 2 2" xfId="631"/>
    <cellStyle name="Total 2 6 3 3" xfId="632"/>
    <cellStyle name="Total 2 6 3 3 2" xfId="633"/>
    <cellStyle name="Total 2 6 3 4" xfId="634"/>
    <cellStyle name="Total 2 6 4" xfId="635"/>
    <cellStyle name="Total 2 6 4 2" xfId="636"/>
    <cellStyle name="Total 2 6 5" xfId="637"/>
    <cellStyle name="Total 2 6 5 2" xfId="638"/>
    <cellStyle name="Total 2 6 6" xfId="639"/>
    <cellStyle name="Total 2 7" xfId="640"/>
    <cellStyle name="Total 2 7 2" xfId="641"/>
    <cellStyle name="Total 2 7 2 2" xfId="642"/>
    <cellStyle name="Total 2 7 2 2 2" xfId="643"/>
    <cellStyle name="Total 2 7 2 3" xfId="644"/>
    <cellStyle name="Total 2 7 2 3 2" xfId="645"/>
    <cellStyle name="Total 2 7 2 4" xfId="646"/>
    <cellStyle name="Total 2 7 3" xfId="647"/>
    <cellStyle name="Total 2 7 3 2" xfId="648"/>
    <cellStyle name="Total 2 7 3 2 2" xfId="649"/>
    <cellStyle name="Total 2 7 3 3" xfId="650"/>
    <cellStyle name="Total 2 7 3 3 2" xfId="651"/>
    <cellStyle name="Total 2 7 3 4" xfId="652"/>
    <cellStyle name="Total 2 7 4" xfId="653"/>
    <cellStyle name="Total 2 7 4 2" xfId="654"/>
    <cellStyle name="Total 2 7 5" xfId="655"/>
    <cellStyle name="Total 2 7 5 2" xfId="656"/>
    <cellStyle name="Total 2 7 6" xfId="657"/>
    <cellStyle name="Total 2 8" xfId="658"/>
    <cellStyle name="Total 2 8 2" xfId="659"/>
    <cellStyle name="Total 2 8 2 2" xfId="660"/>
    <cellStyle name="Total 2 8 3" xfId="661"/>
    <cellStyle name="Total 2 8 3 2" xfId="662"/>
    <cellStyle name="Total 2 8 4" xfId="663"/>
    <cellStyle name="Total 2 9" xfId="664"/>
    <cellStyle name="Total 2 9 2" xfId="665"/>
    <cellStyle name="Total 2 9 2 2" xfId="666"/>
    <cellStyle name="Total 2 9 3" xfId="667"/>
    <cellStyle name="Total 2 9 3 2" xfId="668"/>
    <cellStyle name="Total 2 9 4" xfId="669"/>
    <cellStyle name="Warning Text 2" xfId="670"/>
    <cellStyle name="year" xfId="671"/>
    <cellStyle name="year 2" xfId="672"/>
    <cellStyle name="year 2 2" xfId="673"/>
    <cellStyle name="year 3" xfId="6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1131794</xdr:colOff>
      <xdr:row>5</xdr:row>
      <xdr:rowOff>168088</xdr:rowOff>
    </xdr:to>
    <xdr:grpSp>
      <xdr:nvGrpSpPr>
        <xdr:cNvPr id="2" name="Group 1"/>
        <xdr:cNvGrpSpPr/>
      </xdr:nvGrpSpPr>
      <xdr:grpSpPr>
        <a:xfrm>
          <a:off x="0" y="0"/>
          <a:ext cx="1131794" cy="1556017"/>
          <a:chOff x="0" y="0"/>
          <a:chExt cx="1129393" cy="1423147"/>
        </a:xfrm>
      </xdr:grpSpPr>
      <xdr:grpSp>
        <xdr:nvGrpSpPr>
          <xdr:cNvPr id="3" name="Group 2"/>
          <xdr:cNvGrpSpPr>
            <a:grpSpLocks/>
          </xdr:cNvGrpSpPr>
        </xdr:nvGrpSpPr>
        <xdr:grpSpPr bwMode="auto">
          <a:xfrm>
            <a:off x="0" y="0"/>
            <a:ext cx="1129393" cy="1423147"/>
            <a:chOff x="64" y="0"/>
            <a:chExt cx="78" cy="119"/>
          </a:xfrm>
        </xdr:grpSpPr>
        <xdr:sp macro="" textlink="">
          <xdr:nvSpPr>
            <xdr:cNvPr id="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57918" y="727158"/>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1131794</xdr:colOff>
      <xdr:row>5</xdr:row>
      <xdr:rowOff>168088</xdr:rowOff>
    </xdr:to>
    <xdr:grpSp>
      <xdr:nvGrpSpPr>
        <xdr:cNvPr id="2" name="Group 1"/>
        <xdr:cNvGrpSpPr/>
      </xdr:nvGrpSpPr>
      <xdr:grpSpPr>
        <a:xfrm>
          <a:off x="0" y="0"/>
          <a:ext cx="1131794" cy="1556017"/>
          <a:chOff x="0" y="0"/>
          <a:chExt cx="1129393" cy="1423147"/>
        </a:xfrm>
      </xdr:grpSpPr>
      <xdr:grpSp>
        <xdr:nvGrpSpPr>
          <xdr:cNvPr id="3" name="Group 2"/>
          <xdr:cNvGrpSpPr>
            <a:grpSpLocks/>
          </xdr:cNvGrpSpPr>
        </xdr:nvGrpSpPr>
        <xdr:grpSpPr bwMode="auto">
          <a:xfrm>
            <a:off x="0" y="0"/>
            <a:ext cx="1129393" cy="1423147"/>
            <a:chOff x="64" y="0"/>
            <a:chExt cx="78" cy="119"/>
          </a:xfrm>
        </xdr:grpSpPr>
        <xdr:sp macro="" textlink="">
          <xdr:nvSpPr>
            <xdr:cNvPr id="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57918" y="727158"/>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1131794</xdr:colOff>
      <xdr:row>5</xdr:row>
      <xdr:rowOff>168088</xdr:rowOff>
    </xdr:to>
    <xdr:grpSp>
      <xdr:nvGrpSpPr>
        <xdr:cNvPr id="2" name="Group 1"/>
        <xdr:cNvGrpSpPr/>
      </xdr:nvGrpSpPr>
      <xdr:grpSpPr>
        <a:xfrm>
          <a:off x="0" y="0"/>
          <a:ext cx="1131794" cy="1556017"/>
          <a:chOff x="0" y="0"/>
          <a:chExt cx="1129393" cy="1423147"/>
        </a:xfrm>
      </xdr:grpSpPr>
      <xdr:grpSp>
        <xdr:nvGrpSpPr>
          <xdr:cNvPr id="3" name="Group 2"/>
          <xdr:cNvGrpSpPr>
            <a:grpSpLocks/>
          </xdr:cNvGrpSpPr>
        </xdr:nvGrpSpPr>
        <xdr:grpSpPr bwMode="auto">
          <a:xfrm>
            <a:off x="0" y="0"/>
            <a:ext cx="1129393" cy="1423147"/>
            <a:chOff x="64" y="0"/>
            <a:chExt cx="78" cy="119"/>
          </a:xfrm>
        </xdr:grpSpPr>
        <xdr:sp macro="" textlink="">
          <xdr:nvSpPr>
            <xdr:cNvPr id="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57918" y="727158"/>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1131794</xdr:colOff>
      <xdr:row>5</xdr:row>
      <xdr:rowOff>168088</xdr:rowOff>
    </xdr:to>
    <xdr:grpSp>
      <xdr:nvGrpSpPr>
        <xdr:cNvPr id="2" name="Group 1"/>
        <xdr:cNvGrpSpPr/>
      </xdr:nvGrpSpPr>
      <xdr:grpSpPr>
        <a:xfrm>
          <a:off x="0" y="0"/>
          <a:ext cx="1131794" cy="1556017"/>
          <a:chOff x="0" y="0"/>
          <a:chExt cx="1129393" cy="1423147"/>
        </a:xfrm>
      </xdr:grpSpPr>
      <xdr:grpSp>
        <xdr:nvGrpSpPr>
          <xdr:cNvPr id="3" name="Group 2"/>
          <xdr:cNvGrpSpPr>
            <a:grpSpLocks/>
          </xdr:cNvGrpSpPr>
        </xdr:nvGrpSpPr>
        <xdr:grpSpPr bwMode="auto">
          <a:xfrm>
            <a:off x="0" y="0"/>
            <a:ext cx="1129393" cy="1423147"/>
            <a:chOff x="64" y="0"/>
            <a:chExt cx="78" cy="119"/>
          </a:xfrm>
        </xdr:grpSpPr>
        <xdr:sp macro="" textlink="">
          <xdr:nvSpPr>
            <xdr:cNvPr id="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57918" y="727158"/>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1131794</xdr:colOff>
      <xdr:row>5</xdr:row>
      <xdr:rowOff>168088</xdr:rowOff>
    </xdr:to>
    <xdr:grpSp>
      <xdr:nvGrpSpPr>
        <xdr:cNvPr id="2" name="Group 1"/>
        <xdr:cNvGrpSpPr/>
      </xdr:nvGrpSpPr>
      <xdr:grpSpPr>
        <a:xfrm>
          <a:off x="0" y="0"/>
          <a:ext cx="1131794" cy="1556017"/>
          <a:chOff x="0" y="0"/>
          <a:chExt cx="1129393" cy="1423147"/>
        </a:xfrm>
      </xdr:grpSpPr>
      <xdr:grpSp>
        <xdr:nvGrpSpPr>
          <xdr:cNvPr id="3" name="Group 2"/>
          <xdr:cNvGrpSpPr>
            <a:grpSpLocks/>
          </xdr:cNvGrpSpPr>
        </xdr:nvGrpSpPr>
        <xdr:grpSpPr bwMode="auto">
          <a:xfrm>
            <a:off x="0" y="0"/>
            <a:ext cx="1129393" cy="1423147"/>
            <a:chOff x="64" y="0"/>
            <a:chExt cx="78" cy="119"/>
          </a:xfrm>
        </xdr:grpSpPr>
        <xdr:sp macro="" textlink="">
          <xdr:nvSpPr>
            <xdr:cNvPr id="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57918" y="727158"/>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1131794</xdr:colOff>
      <xdr:row>5</xdr:row>
      <xdr:rowOff>168088</xdr:rowOff>
    </xdr:to>
    <xdr:grpSp>
      <xdr:nvGrpSpPr>
        <xdr:cNvPr id="2" name="Group 1"/>
        <xdr:cNvGrpSpPr/>
      </xdr:nvGrpSpPr>
      <xdr:grpSpPr>
        <a:xfrm>
          <a:off x="0" y="0"/>
          <a:ext cx="1131794" cy="1556017"/>
          <a:chOff x="0" y="0"/>
          <a:chExt cx="1129393" cy="1423147"/>
        </a:xfrm>
      </xdr:grpSpPr>
      <xdr:grpSp>
        <xdr:nvGrpSpPr>
          <xdr:cNvPr id="3" name="Group 2"/>
          <xdr:cNvGrpSpPr>
            <a:grpSpLocks/>
          </xdr:cNvGrpSpPr>
        </xdr:nvGrpSpPr>
        <xdr:grpSpPr bwMode="auto">
          <a:xfrm>
            <a:off x="0" y="0"/>
            <a:ext cx="1129393" cy="1423147"/>
            <a:chOff x="64" y="0"/>
            <a:chExt cx="78" cy="119"/>
          </a:xfrm>
        </xdr:grpSpPr>
        <xdr:sp macro="" textlink="">
          <xdr:nvSpPr>
            <xdr:cNvPr id="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57918" y="727158"/>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1131794</xdr:colOff>
      <xdr:row>5</xdr:row>
      <xdr:rowOff>168088</xdr:rowOff>
    </xdr:to>
    <xdr:grpSp>
      <xdr:nvGrpSpPr>
        <xdr:cNvPr id="2" name="Group 1"/>
        <xdr:cNvGrpSpPr/>
      </xdr:nvGrpSpPr>
      <xdr:grpSpPr>
        <a:xfrm>
          <a:off x="0" y="0"/>
          <a:ext cx="1131794" cy="1556017"/>
          <a:chOff x="0" y="0"/>
          <a:chExt cx="1129393" cy="1423147"/>
        </a:xfrm>
      </xdr:grpSpPr>
      <xdr:grpSp>
        <xdr:nvGrpSpPr>
          <xdr:cNvPr id="3" name="Group 2"/>
          <xdr:cNvGrpSpPr>
            <a:grpSpLocks/>
          </xdr:cNvGrpSpPr>
        </xdr:nvGrpSpPr>
        <xdr:grpSpPr bwMode="auto">
          <a:xfrm>
            <a:off x="0" y="0"/>
            <a:ext cx="1129393" cy="1423147"/>
            <a:chOff x="64" y="0"/>
            <a:chExt cx="78" cy="119"/>
          </a:xfrm>
        </xdr:grpSpPr>
        <xdr:sp macro="" textlink="">
          <xdr:nvSpPr>
            <xdr:cNvPr id="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57918" y="727158"/>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1131794</xdr:colOff>
      <xdr:row>5</xdr:row>
      <xdr:rowOff>168088</xdr:rowOff>
    </xdr:to>
    <xdr:grpSp>
      <xdr:nvGrpSpPr>
        <xdr:cNvPr id="2" name="Group 1"/>
        <xdr:cNvGrpSpPr/>
      </xdr:nvGrpSpPr>
      <xdr:grpSpPr>
        <a:xfrm>
          <a:off x="0" y="0"/>
          <a:ext cx="1131794" cy="1556017"/>
          <a:chOff x="0" y="0"/>
          <a:chExt cx="1129393" cy="1423147"/>
        </a:xfrm>
      </xdr:grpSpPr>
      <xdr:grpSp>
        <xdr:nvGrpSpPr>
          <xdr:cNvPr id="3" name="Group 2"/>
          <xdr:cNvGrpSpPr>
            <a:grpSpLocks/>
          </xdr:cNvGrpSpPr>
        </xdr:nvGrpSpPr>
        <xdr:grpSpPr bwMode="auto">
          <a:xfrm>
            <a:off x="0" y="0"/>
            <a:ext cx="1129393" cy="1423147"/>
            <a:chOff x="64" y="0"/>
            <a:chExt cx="78" cy="119"/>
          </a:xfrm>
        </xdr:grpSpPr>
        <xdr:sp macro="" textlink="">
          <xdr:nvSpPr>
            <xdr:cNvPr id="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57918" y="727158"/>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sheetPr>
  <dimension ref="A1:K28"/>
  <sheetViews>
    <sheetView zoomScaleNormal="100" workbookViewId="0">
      <selection activeCell="D19" sqref="D19"/>
    </sheetView>
  </sheetViews>
  <sheetFormatPr defaultRowHeight="15"/>
  <cols>
    <col min="1" max="1" width="24.85546875" customWidth="1"/>
  </cols>
  <sheetData>
    <row r="1" spans="1:11">
      <c r="B1" s="451" t="s">
        <v>130</v>
      </c>
      <c r="C1" s="451" t="s">
        <v>131</v>
      </c>
      <c r="D1" s="451" t="s">
        <v>132</v>
      </c>
      <c r="E1" s="451" t="s">
        <v>133</v>
      </c>
      <c r="F1" s="452" t="s">
        <v>134</v>
      </c>
      <c r="G1" s="451" t="s">
        <v>135</v>
      </c>
      <c r="H1" s="451" t="s">
        <v>136</v>
      </c>
    </row>
    <row r="2" spans="1:11">
      <c r="A2" t="s">
        <v>138</v>
      </c>
      <c r="B2" s="349">
        <v>2.4400000000000002E-2</v>
      </c>
      <c r="C2" s="349">
        <v>4.24E-2</v>
      </c>
      <c r="D2" s="349">
        <v>2.47E-2</v>
      </c>
      <c r="E2" s="349">
        <v>2.8900000000000002E-2</v>
      </c>
      <c r="F2" s="349">
        <v>3.3300000000000003E-2</v>
      </c>
      <c r="G2" s="349">
        <v>1.5800000000000002E-2</v>
      </c>
      <c r="H2" s="349">
        <v>2.5000000000000001E-2</v>
      </c>
    </row>
    <row r="5" spans="1:11" ht="30" customHeight="1">
      <c r="A5" s="498" t="s">
        <v>202</v>
      </c>
      <c r="B5" s="498"/>
      <c r="C5" s="498"/>
      <c r="D5" s="498"/>
      <c r="E5" s="498"/>
      <c r="F5" s="498"/>
      <c r="G5" s="498"/>
      <c r="H5" s="498"/>
    </row>
    <row r="6" spans="1:11" ht="48.75" customHeight="1">
      <c r="A6" s="499" t="s">
        <v>224</v>
      </c>
      <c r="B6" s="499"/>
      <c r="C6" s="499"/>
      <c r="D6" s="499"/>
      <c r="E6" s="499"/>
      <c r="F6" s="499"/>
      <c r="G6" s="499"/>
      <c r="H6" s="499"/>
    </row>
    <row r="9" spans="1:11">
      <c r="A9" s="442" t="s">
        <v>203</v>
      </c>
      <c r="B9" s="212"/>
      <c r="C9" s="212"/>
      <c r="D9" s="212"/>
      <c r="E9" s="212"/>
      <c r="F9" s="440"/>
      <c r="G9" s="212"/>
      <c r="H9" s="212"/>
      <c r="I9" s="439"/>
      <c r="J9" s="439"/>
    </row>
    <row r="10" spans="1:11" ht="49.5" customHeight="1">
      <c r="A10" s="500" t="s">
        <v>222</v>
      </c>
      <c r="B10" s="500"/>
      <c r="C10" s="500"/>
      <c r="D10" s="500"/>
      <c r="E10" s="500"/>
      <c r="F10" s="500"/>
      <c r="G10" s="500"/>
      <c r="H10" s="500"/>
      <c r="I10" s="439"/>
      <c r="J10" s="439"/>
    </row>
    <row r="11" spans="1:11" ht="15" customHeight="1">
      <c r="A11" s="474"/>
      <c r="B11" s="474"/>
      <c r="C11" s="474"/>
      <c r="D11" s="474"/>
      <c r="E11" s="474"/>
      <c r="F11" s="474"/>
      <c r="G11" s="474"/>
      <c r="H11" s="474"/>
      <c r="I11" s="474"/>
      <c r="J11" s="474"/>
    </row>
    <row r="12" spans="1:11">
      <c r="A12" s="443"/>
      <c r="B12" s="444"/>
      <c r="C12" s="444"/>
      <c r="D12" s="444"/>
      <c r="E12" s="444"/>
      <c r="F12" s="444"/>
      <c r="G12" s="444"/>
      <c r="H12" s="444"/>
      <c r="I12" s="444"/>
      <c r="J12" s="444"/>
    </row>
    <row r="13" spans="1:11">
      <c r="A13" s="445" t="s">
        <v>204</v>
      </c>
      <c r="B13" s="439"/>
      <c r="C13" s="439"/>
      <c r="D13" s="439"/>
      <c r="E13" s="439"/>
      <c r="F13" s="439"/>
      <c r="G13" s="439"/>
      <c r="H13" s="439"/>
      <c r="I13" s="439"/>
      <c r="J13" s="439"/>
    </row>
    <row r="14" spans="1:11" ht="44.25" customHeight="1">
      <c r="A14" s="501" t="s">
        <v>223</v>
      </c>
      <c r="B14" s="502"/>
      <c r="C14" s="502"/>
      <c r="D14" s="502"/>
      <c r="E14" s="502"/>
      <c r="F14" s="502"/>
      <c r="G14" s="502"/>
      <c r="H14" s="502"/>
      <c r="I14" s="473"/>
      <c r="J14" s="473"/>
      <c r="K14" s="473"/>
    </row>
    <row r="15" spans="1:11">
      <c r="A15" s="439"/>
      <c r="B15" s="439"/>
      <c r="C15" s="439"/>
      <c r="D15" s="439"/>
      <c r="E15" s="439"/>
      <c r="F15" s="439"/>
      <c r="G15" s="439"/>
      <c r="H15" s="439"/>
      <c r="I15" s="439"/>
      <c r="J15" s="439"/>
    </row>
    <row r="16" spans="1:11">
      <c r="A16" s="439"/>
      <c r="B16" s="439"/>
      <c r="C16" s="439"/>
      <c r="D16" s="439"/>
      <c r="E16" s="439"/>
      <c r="F16" s="439"/>
      <c r="G16" s="439"/>
      <c r="H16" s="439"/>
      <c r="I16" s="439"/>
      <c r="J16" s="439"/>
    </row>
    <row r="17" spans="1:10">
      <c r="A17" s="439"/>
      <c r="B17" s="439"/>
      <c r="C17" s="439"/>
      <c r="D17" s="439"/>
      <c r="E17" s="439"/>
      <c r="F17" s="439"/>
      <c r="G17" s="439"/>
      <c r="H17" s="439"/>
      <c r="I17" s="441"/>
      <c r="J17" s="439"/>
    </row>
    <row r="18" spans="1:10">
      <c r="A18" s="439"/>
      <c r="B18" s="439"/>
      <c r="C18" s="439"/>
      <c r="D18" s="439"/>
      <c r="E18" s="439"/>
      <c r="F18" s="439"/>
      <c r="G18" s="439"/>
      <c r="H18" s="439"/>
      <c r="I18" s="439"/>
      <c r="J18" s="439"/>
    </row>
    <row r="19" spans="1:10">
      <c r="A19" s="439"/>
      <c r="B19" s="212"/>
      <c r="C19" s="212"/>
      <c r="D19" s="212"/>
      <c r="E19" s="212"/>
      <c r="F19" s="440"/>
      <c r="G19" s="212"/>
      <c r="H19" s="212"/>
      <c r="I19" s="439"/>
      <c r="J19" s="439"/>
    </row>
    <row r="20" spans="1:10">
      <c r="A20" s="439"/>
      <c r="B20" s="439"/>
      <c r="C20" s="439"/>
      <c r="D20" s="439"/>
      <c r="E20" s="439"/>
      <c r="F20" s="439"/>
      <c r="G20" s="439"/>
      <c r="H20" s="439"/>
      <c r="I20" s="439"/>
      <c r="J20" s="439"/>
    </row>
    <row r="21" spans="1:10">
      <c r="A21" s="439"/>
      <c r="B21" s="439"/>
      <c r="C21" s="439"/>
      <c r="D21" s="439"/>
      <c r="E21" s="439"/>
      <c r="F21" s="439"/>
      <c r="G21" s="439"/>
      <c r="H21" s="439"/>
      <c r="I21" s="439"/>
      <c r="J21" s="439"/>
    </row>
    <row r="22" spans="1:10">
      <c r="A22" s="439"/>
      <c r="B22" s="439"/>
      <c r="C22" s="439"/>
      <c r="D22" s="439"/>
      <c r="E22" s="439"/>
      <c r="F22" s="439"/>
      <c r="G22" s="439"/>
      <c r="H22" s="439"/>
      <c r="I22" s="439"/>
      <c r="J22" s="439"/>
    </row>
    <row r="23" spans="1:10">
      <c r="A23" s="439"/>
      <c r="B23" s="439"/>
      <c r="C23" s="439"/>
      <c r="D23" s="439"/>
      <c r="E23" s="439"/>
      <c r="F23" s="439"/>
      <c r="G23" s="439"/>
      <c r="H23" s="439"/>
      <c r="I23" s="439"/>
      <c r="J23" s="439"/>
    </row>
    <row r="24" spans="1:10">
      <c r="A24" s="439"/>
      <c r="B24" s="212"/>
      <c r="C24" s="212"/>
      <c r="D24" s="212"/>
      <c r="E24" s="212"/>
      <c r="F24" s="440"/>
      <c r="G24" s="212"/>
      <c r="H24" s="212"/>
      <c r="I24" s="439"/>
      <c r="J24" s="439"/>
    </row>
    <row r="25" spans="1:10">
      <c r="A25" s="439"/>
      <c r="B25" s="439"/>
      <c r="C25" s="439"/>
      <c r="D25" s="439"/>
      <c r="E25" s="439"/>
      <c r="F25" s="439"/>
      <c r="G25" s="439"/>
      <c r="H25" s="439"/>
      <c r="I25" s="439"/>
      <c r="J25" s="439"/>
    </row>
    <row r="26" spans="1:10">
      <c r="A26" s="439"/>
      <c r="B26" s="439"/>
      <c r="C26" s="439"/>
      <c r="D26" s="439"/>
      <c r="E26" s="439"/>
      <c r="F26" s="439"/>
      <c r="G26" s="439"/>
      <c r="H26" s="439"/>
      <c r="I26" s="439"/>
      <c r="J26" s="439"/>
    </row>
    <row r="27" spans="1:10">
      <c r="A27" s="439"/>
      <c r="B27" s="439"/>
      <c r="C27" s="439"/>
      <c r="D27" s="439"/>
      <c r="E27" s="439"/>
      <c r="F27" s="439"/>
      <c r="G27" s="439"/>
      <c r="H27" s="439"/>
      <c r="I27" s="439"/>
      <c r="J27" s="439"/>
    </row>
    <row r="28" spans="1:10">
      <c r="A28" s="439"/>
      <c r="B28" s="439"/>
      <c r="C28" s="439"/>
      <c r="D28" s="439"/>
      <c r="E28" s="439"/>
      <c r="F28" s="439"/>
      <c r="G28" s="439"/>
      <c r="H28" s="439"/>
      <c r="I28" s="439"/>
      <c r="J28" s="439"/>
    </row>
  </sheetData>
  <mergeCells count="5">
    <mergeCell ref="A11:J11"/>
    <mergeCell ref="A5:H5"/>
    <mergeCell ref="A6:H6"/>
    <mergeCell ref="A10:H10"/>
    <mergeCell ref="A14:H14"/>
  </mergeCells>
  <printOptions horizontalCentered="1"/>
  <pageMargins left="0.70866141732283472" right="0.70866141732283472" top="0.74803149606299213" bottom="0.74803149606299213" header="0.31496062992125984" footer="0.31496062992125984"/>
  <pageSetup paperSize="9" scale="81" orientation="portrait" r:id="rId1"/>
  <headerFooter>
    <oddHeader>&amp;CMethodology&amp;REECL 0913 CARIN_72.3 AGX A1</oddHead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B1:BX181"/>
  <sheetViews>
    <sheetView showGridLines="0" view="pageBreakPreview" zoomScale="70" zoomScaleNormal="85" zoomScaleSheetLayoutView="70" workbookViewId="0">
      <selection activeCell="U142" sqref="U142"/>
    </sheetView>
  </sheetViews>
  <sheetFormatPr defaultColWidth="9.140625" defaultRowHeight="15"/>
  <cols>
    <col min="1" max="1" width="18" style="4" customWidth="1"/>
    <col min="2" max="2" width="84.140625" style="4" customWidth="1"/>
    <col min="3" max="3" width="17.42578125" style="4" hidden="1" customWidth="1"/>
    <col min="4" max="4" width="15.7109375" style="4" hidden="1" customWidth="1"/>
    <col min="5" max="5" width="25" style="4" hidden="1" customWidth="1"/>
    <col min="6" max="6" width="30.5703125" style="4" hidden="1" customWidth="1"/>
    <col min="7" max="7" width="22.85546875" style="4" hidden="1" customWidth="1"/>
    <col min="8" max="8" width="28.28515625" style="4" hidden="1" customWidth="1"/>
    <col min="9" max="9" width="22.5703125" style="4" hidden="1" customWidth="1"/>
    <col min="10" max="12" width="19.7109375" style="4" hidden="1" customWidth="1"/>
    <col min="13" max="13" width="19.85546875" style="4" customWidth="1"/>
    <col min="14" max="14" width="20.140625" style="4" customWidth="1"/>
    <col min="15" max="25" width="19.42578125" style="4" customWidth="1"/>
    <col min="26" max="26" width="80.42578125" style="4" customWidth="1"/>
    <col min="27" max="27" width="18.28515625" style="4" hidden="1" customWidth="1"/>
    <col min="28" max="36" width="19.42578125" style="4" hidden="1" customWidth="1"/>
    <col min="37" max="41" width="22.5703125" style="4" customWidth="1"/>
    <col min="42" max="47" width="18.7109375" style="4" customWidth="1"/>
    <col min="48" max="160" width="15.7109375" style="4" customWidth="1"/>
    <col min="161" max="16384" width="9.140625" style="4"/>
  </cols>
  <sheetData>
    <row r="1" spans="2:76" ht="24" customHeight="1">
      <c r="B1" s="1" t="s">
        <v>0</v>
      </c>
      <c r="C1" s="1"/>
      <c r="D1" s="1"/>
      <c r="E1" s="1"/>
      <c r="F1" s="1"/>
      <c r="G1" s="1"/>
      <c r="H1" s="1"/>
      <c r="I1" s="1"/>
      <c r="J1" s="1"/>
      <c r="K1" s="2" t="s">
        <v>1</v>
      </c>
      <c r="L1" s="2" t="s">
        <v>2</v>
      </c>
      <c r="M1" s="2" t="s">
        <v>3</v>
      </c>
      <c r="N1" s="2" t="s">
        <v>4</v>
      </c>
      <c r="O1" s="2" t="s">
        <v>5</v>
      </c>
      <c r="P1" s="2" t="s">
        <v>6</v>
      </c>
      <c r="Q1" s="2" t="s">
        <v>7</v>
      </c>
      <c r="R1" s="2" t="s">
        <v>8</v>
      </c>
      <c r="S1" s="2" t="s">
        <v>9</v>
      </c>
      <c r="T1" s="2" t="s">
        <v>10</v>
      </c>
      <c r="U1" s="2" t="s">
        <v>11</v>
      </c>
      <c r="V1" s="2" t="s">
        <v>12</v>
      </c>
      <c r="W1" s="2" t="s">
        <v>13</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row>
    <row r="2" spans="2:76" ht="24" customHeight="1">
      <c r="B2" s="5"/>
      <c r="C2" s="5"/>
      <c r="D2" s="5"/>
      <c r="E2" s="5"/>
      <c r="F2" s="5"/>
      <c r="G2" s="5"/>
      <c r="H2" s="5"/>
      <c r="I2" s="5"/>
      <c r="J2" s="5"/>
      <c r="K2" s="5"/>
      <c r="L2" s="5"/>
      <c r="M2" s="5"/>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row>
    <row r="3" spans="2:76" ht="24" customHeight="1">
      <c r="B3" s="1"/>
      <c r="C3" s="1"/>
      <c r="D3" s="1"/>
      <c r="E3" s="1"/>
      <c r="F3" s="1"/>
      <c r="G3" s="1"/>
      <c r="H3" s="1"/>
      <c r="I3" s="1"/>
      <c r="J3" s="1"/>
      <c r="K3" s="1"/>
      <c r="L3" s="1"/>
      <c r="M3" s="1"/>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7"/>
      <c r="BN3" s="7"/>
      <c r="BO3" s="7"/>
      <c r="BP3" s="7"/>
      <c r="BQ3" s="7"/>
      <c r="BR3" s="7"/>
      <c r="BS3" s="7"/>
      <c r="BT3" s="7"/>
      <c r="BU3" s="7"/>
      <c r="BV3" s="7"/>
      <c r="BW3" s="7"/>
      <c r="BX3" s="7"/>
    </row>
    <row r="4" spans="2:76" ht="24" customHeight="1">
      <c r="B4" s="8" t="s">
        <v>14</v>
      </c>
      <c r="C4" s="8"/>
      <c r="D4" s="8"/>
      <c r="E4" s="8"/>
      <c r="F4" s="8"/>
      <c r="G4" s="8"/>
      <c r="H4" s="8"/>
      <c r="I4" s="8"/>
      <c r="J4" s="8"/>
      <c r="K4" s="8"/>
      <c r="L4" s="8"/>
      <c r="M4" s="8"/>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10"/>
      <c r="BE4" s="10"/>
      <c r="BF4" s="10"/>
      <c r="BG4" s="10"/>
      <c r="BH4" s="10"/>
      <c r="BI4" s="10"/>
      <c r="BJ4" s="10"/>
      <c r="BK4" s="10"/>
      <c r="BL4" s="10"/>
    </row>
    <row r="7" spans="2:76" ht="15.75">
      <c r="B7" s="11" t="s">
        <v>15</v>
      </c>
      <c r="C7" s="11"/>
      <c r="D7" s="11"/>
      <c r="E7" s="11"/>
      <c r="F7" s="11"/>
      <c r="G7" s="11"/>
      <c r="H7" s="11"/>
      <c r="I7" s="11"/>
      <c r="J7" s="11"/>
      <c r="K7" s="11"/>
      <c r="L7" s="11"/>
      <c r="M7" s="11"/>
      <c r="N7" s="12"/>
      <c r="O7" s="12"/>
      <c r="P7" s="12"/>
      <c r="Q7" s="12"/>
      <c r="R7" s="11"/>
      <c r="S7" s="11"/>
      <c r="T7" s="11"/>
      <c r="U7" s="11"/>
      <c r="V7" s="11"/>
      <c r="W7" s="11"/>
      <c r="X7" s="11"/>
      <c r="Y7" s="11"/>
      <c r="Z7" s="11"/>
      <c r="AA7" s="11"/>
      <c r="AB7" s="11"/>
      <c r="AC7" s="11"/>
      <c r="AD7" s="11"/>
      <c r="AE7" s="11"/>
      <c r="AF7" s="11"/>
      <c r="AG7" s="11"/>
      <c r="AH7" s="11"/>
      <c r="AI7" s="11"/>
      <c r="AJ7" s="11"/>
      <c r="AK7" s="12"/>
      <c r="AL7" s="12"/>
      <c r="AM7" s="12"/>
      <c r="AN7" s="12"/>
      <c r="AO7" s="12"/>
      <c r="AP7" s="12"/>
      <c r="AQ7" s="12"/>
      <c r="AR7" s="12"/>
      <c r="AS7" s="12"/>
      <c r="AT7" s="12"/>
      <c r="AU7" s="12"/>
      <c r="AV7" s="12"/>
      <c r="AW7" s="12"/>
      <c r="AX7" s="12"/>
      <c r="AY7" s="12"/>
      <c r="AZ7" s="12"/>
      <c r="BA7" s="12"/>
      <c r="BB7" s="12"/>
      <c r="BC7" s="12"/>
      <c r="BD7" s="12"/>
      <c r="BE7" s="12"/>
      <c r="BF7" s="12"/>
      <c r="BG7" s="12"/>
    </row>
    <row r="8" spans="2:76">
      <c r="B8" s="13" t="s">
        <v>16</v>
      </c>
      <c r="C8" s="13"/>
      <c r="D8" s="13"/>
      <c r="E8" s="13"/>
      <c r="F8" s="13"/>
      <c r="G8" s="13"/>
      <c r="H8" s="13"/>
      <c r="I8" s="13"/>
      <c r="J8" s="13"/>
      <c r="K8" s="13"/>
      <c r="L8" s="13"/>
      <c r="M8" s="13"/>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row>
    <row r="9" spans="2:76" ht="18.75" thickBot="1">
      <c r="B9" s="15"/>
      <c r="C9" s="15"/>
      <c r="D9" s="15"/>
      <c r="E9" s="15"/>
      <c r="F9" s="15"/>
      <c r="G9" s="15"/>
      <c r="H9" s="15"/>
      <c r="I9" s="15"/>
      <c r="J9" s="15"/>
      <c r="K9" s="15"/>
      <c r="L9" s="15"/>
      <c r="M9" s="15"/>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row>
    <row r="10" spans="2:76" ht="15.75" customHeight="1" thickBot="1">
      <c r="B10" s="483" t="s">
        <v>17</v>
      </c>
      <c r="C10" s="484"/>
      <c r="D10" s="484"/>
      <c r="E10" s="484"/>
      <c r="F10" s="484"/>
      <c r="G10" s="484"/>
      <c r="H10" s="484"/>
      <c r="I10" s="484"/>
      <c r="J10" s="484"/>
      <c r="K10" s="484"/>
      <c r="L10" s="484"/>
      <c r="M10" s="484"/>
      <c r="N10" s="484"/>
      <c r="O10" s="484"/>
      <c r="P10" s="484"/>
      <c r="Q10" s="484"/>
      <c r="R10" s="484"/>
      <c r="S10" s="484"/>
      <c r="T10" s="484"/>
      <c r="U10" s="485"/>
      <c r="V10" s="486" t="s">
        <v>18</v>
      </c>
      <c r="W10" s="487"/>
      <c r="X10" s="487"/>
      <c r="Y10" s="487"/>
      <c r="Z10" s="487"/>
      <c r="AA10" s="487"/>
      <c r="AB10" s="487"/>
      <c r="AC10" s="487"/>
      <c r="AD10" s="487"/>
      <c r="AE10" s="487"/>
      <c r="AF10" s="487"/>
      <c r="AG10" s="487"/>
      <c r="AH10" s="487"/>
      <c r="AI10" s="487"/>
      <c r="AJ10" s="487"/>
      <c r="AK10" s="487"/>
      <c r="AL10" s="487"/>
      <c r="AM10" s="487"/>
      <c r="AN10" s="487"/>
      <c r="AO10" s="488"/>
      <c r="AP10" s="489" t="s">
        <v>19</v>
      </c>
      <c r="AQ10" s="490"/>
      <c r="AR10" s="16"/>
      <c r="AS10" s="16"/>
      <c r="AT10" s="489" t="s">
        <v>20</v>
      </c>
      <c r="AU10" s="490"/>
      <c r="AV10" s="17"/>
      <c r="AW10" s="491" t="s">
        <v>21</v>
      </c>
      <c r="AX10" s="492"/>
      <c r="AY10" s="18"/>
      <c r="AZ10" s="18"/>
      <c r="BA10" s="18"/>
      <c r="BB10" s="18"/>
      <c r="BC10" s="18"/>
      <c r="BD10" s="18"/>
      <c r="BE10" s="18"/>
      <c r="BF10" s="18"/>
      <c r="BG10" s="18"/>
      <c r="BH10" s="18"/>
      <c r="BI10" s="18"/>
      <c r="BJ10" s="18"/>
      <c r="BK10" s="18"/>
      <c r="BL10" s="18"/>
    </row>
    <row r="11" spans="2:76" ht="40.5" customHeight="1">
      <c r="B11" s="19" t="s">
        <v>22</v>
      </c>
      <c r="C11" s="20"/>
      <c r="D11" s="20"/>
      <c r="E11" s="20"/>
      <c r="F11" s="20"/>
      <c r="G11" s="20"/>
      <c r="H11" s="20"/>
      <c r="I11" s="20"/>
      <c r="J11" s="20"/>
      <c r="K11" s="20"/>
      <c r="L11" s="20"/>
      <c r="M11" s="21" t="s">
        <v>23</v>
      </c>
      <c r="N11" s="21" t="s">
        <v>24</v>
      </c>
      <c r="O11" s="21" t="s">
        <v>25</v>
      </c>
      <c r="P11" s="21" t="s">
        <v>26</v>
      </c>
      <c r="Q11" s="22" t="s">
        <v>27</v>
      </c>
      <c r="R11" s="480" t="s">
        <v>28</v>
      </c>
      <c r="S11" s="481"/>
      <c r="T11" s="480" t="s">
        <v>29</v>
      </c>
      <c r="U11" s="482"/>
      <c r="V11" s="475" t="s">
        <v>30</v>
      </c>
      <c r="W11" s="476"/>
      <c r="X11" s="477"/>
      <c r="Y11" s="478" t="s">
        <v>31</v>
      </c>
      <c r="Z11" s="477"/>
      <c r="AA11" s="23"/>
      <c r="AB11" s="23"/>
      <c r="AC11" s="23"/>
      <c r="AD11" s="23"/>
      <c r="AE11" s="23"/>
      <c r="AF11" s="23"/>
      <c r="AG11" s="23"/>
      <c r="AH11" s="23"/>
      <c r="AI11" s="23"/>
      <c r="AJ11" s="23"/>
      <c r="AK11" s="478" t="s">
        <v>32</v>
      </c>
      <c r="AL11" s="477"/>
      <c r="AM11" s="24" t="s">
        <v>33</v>
      </c>
      <c r="AN11" s="478" t="s">
        <v>34</v>
      </c>
      <c r="AO11" s="479"/>
      <c r="AP11" s="25" t="s">
        <v>35</v>
      </c>
      <c r="AQ11" s="26" t="s">
        <v>36</v>
      </c>
      <c r="AR11" s="27" t="s">
        <v>37</v>
      </c>
      <c r="AS11" s="27" t="s">
        <v>38</v>
      </c>
      <c r="AT11" s="28" t="s">
        <v>39</v>
      </c>
      <c r="AU11" s="29" t="s">
        <v>40</v>
      </c>
      <c r="AV11" s="30" t="s">
        <v>41</v>
      </c>
      <c r="AW11" s="31" t="s">
        <v>42</v>
      </c>
      <c r="AX11" s="32" t="s">
        <v>43</v>
      </c>
      <c r="AY11" s="33"/>
      <c r="AZ11" s="34"/>
      <c r="BA11" s="33"/>
      <c r="BB11" s="33"/>
      <c r="BC11" s="33"/>
    </row>
    <row r="12" spans="2:76" ht="26.25" thickBot="1">
      <c r="B12" s="35"/>
      <c r="C12" s="36"/>
      <c r="D12" s="36"/>
      <c r="E12" s="36"/>
      <c r="F12" s="36"/>
      <c r="G12" s="36"/>
      <c r="H12" s="36"/>
      <c r="I12" s="36"/>
      <c r="J12" s="36"/>
      <c r="K12" s="36"/>
      <c r="L12" s="36"/>
      <c r="M12" s="37" t="s">
        <v>44</v>
      </c>
      <c r="N12" s="37"/>
      <c r="O12" s="37" t="s">
        <v>44</v>
      </c>
      <c r="P12" s="37" t="s">
        <v>44</v>
      </c>
      <c r="Q12" s="38"/>
      <c r="R12" s="37" t="s">
        <v>45</v>
      </c>
      <c r="S12" s="37" t="s">
        <v>46</v>
      </c>
      <c r="T12" s="37" t="s">
        <v>45</v>
      </c>
      <c r="U12" s="39" t="s">
        <v>46</v>
      </c>
      <c r="V12" s="36" t="s">
        <v>47</v>
      </c>
      <c r="W12" s="37" t="s">
        <v>48</v>
      </c>
      <c r="X12" s="374" t="s">
        <v>49</v>
      </c>
      <c r="Y12" s="374" t="s">
        <v>47</v>
      </c>
      <c r="Z12" s="374" t="s">
        <v>49</v>
      </c>
      <c r="AA12" s="37"/>
      <c r="AB12" s="37"/>
      <c r="AC12" s="37"/>
      <c r="AD12" s="37"/>
      <c r="AE12" s="37"/>
      <c r="AF12" s="37"/>
      <c r="AG12" s="37"/>
      <c r="AH12" s="37"/>
      <c r="AI12" s="37"/>
      <c r="AJ12" s="37"/>
      <c r="AK12" s="37" t="s">
        <v>50</v>
      </c>
      <c r="AL12" s="374" t="s">
        <v>49</v>
      </c>
      <c r="AM12" s="374" t="s">
        <v>49</v>
      </c>
      <c r="AN12" s="37" t="s">
        <v>51</v>
      </c>
      <c r="AO12" s="372" t="s">
        <v>49</v>
      </c>
      <c r="AP12" s="373" t="s">
        <v>49</v>
      </c>
      <c r="AQ12" s="368" t="s">
        <v>49</v>
      </c>
      <c r="AR12" s="41"/>
      <c r="AS12" s="41"/>
      <c r="AT12" s="37" t="s">
        <v>49</v>
      </c>
      <c r="AU12" s="40" t="s">
        <v>49</v>
      </c>
      <c r="AV12" s="366" t="s">
        <v>49</v>
      </c>
      <c r="AW12" s="367" t="s">
        <v>49</v>
      </c>
      <c r="AX12" s="368" t="s">
        <v>49</v>
      </c>
      <c r="AY12" s="33"/>
      <c r="AZ12" s="43"/>
      <c r="BA12" s="33"/>
      <c r="BB12" s="33"/>
      <c r="BC12" s="33"/>
    </row>
    <row r="13" spans="2:76">
      <c r="B13" s="350">
        <f>+'2.3 Augex (A) - Nominal values'!B13</f>
        <v>82566965</v>
      </c>
      <c r="C13" s="44"/>
      <c r="D13" s="44"/>
      <c r="E13" s="44"/>
      <c r="F13" s="44"/>
      <c r="G13" s="44"/>
      <c r="H13" s="44"/>
      <c r="I13" s="44"/>
      <c r="J13" s="44"/>
      <c r="K13" s="44"/>
      <c r="L13" s="44"/>
      <c r="M13" s="350" t="str">
        <f>+'2.3 Augex (A) - Nominal values'!M13</f>
        <v>Zone substation</v>
      </c>
      <c r="N13" s="350" t="str">
        <f>+'2.3 Augex (A) - Nominal values'!N13</f>
        <v>CPMNN00080</v>
      </c>
      <c r="O13" s="350" t="str">
        <f>+'2.3 Augex (A) - Nominal values'!O13</f>
        <v>New substation establishment</v>
      </c>
      <c r="P13" s="350" t="str">
        <f>+'2.3 Augex (A) - Nominal values'!P13</f>
        <v>Demand growth</v>
      </c>
      <c r="Q13" s="350" t="str">
        <f>+'2.3 Augex (A) - Nominal values'!Q13</f>
        <v>66/11</v>
      </c>
      <c r="R13" s="350">
        <f>+'2.3 Augex (A) - Nominal values'!R13</f>
        <v>0</v>
      </c>
      <c r="S13" s="350">
        <f>+'2.3 Augex (A) - Nominal values'!S13</f>
        <v>76.3</v>
      </c>
      <c r="T13" s="350">
        <f>+'2.3 Augex (A) - Nominal values'!T13</f>
        <v>0</v>
      </c>
      <c r="U13" s="350">
        <f>+'2.3 Augex (A) - Nominal values'!U13</f>
        <v>42</v>
      </c>
      <c r="V13" s="350">
        <f>+'2.3 Augex (A) - Nominal values'!V13</f>
        <v>4</v>
      </c>
      <c r="W13" s="350">
        <f>+'2.3 Augex (A) - Nominal values'!W13</f>
        <v>76.3</v>
      </c>
      <c r="X13" s="369">
        <f>+'2.3 Augex (E)- Nominal values'!X13+'2.3 Augex (A) - Nominal values'!X13</f>
        <v>1522100.3069999998</v>
      </c>
      <c r="Y13" s="375"/>
      <c r="Z13" s="369">
        <f>+'2.3 Augex (E)- Nominal values'!AA13+'2.3 Augex (A) - Nominal values'!Z13</f>
        <v>79398</v>
      </c>
      <c r="AA13" s="50"/>
      <c r="AB13" s="50"/>
      <c r="AC13" s="50"/>
      <c r="AD13" s="50"/>
      <c r="AE13" s="50"/>
      <c r="AF13" s="50"/>
      <c r="AG13" s="50"/>
      <c r="AH13" s="50"/>
      <c r="AI13" s="50"/>
      <c r="AJ13" s="50"/>
      <c r="AK13" s="49"/>
      <c r="AL13" s="369">
        <f>+'2.3 Augex (E)- Nominal values'!AM13+'2.3 Augex (A) - Nominal values'!AL13</f>
        <v>0</v>
      </c>
      <c r="AM13" s="369">
        <f>+'2.3 Augex (E)- Nominal values'!AN13+'2.3 Augex (A) - Nominal values'!AM13</f>
        <v>4929818.3229999999</v>
      </c>
      <c r="AN13" s="45"/>
      <c r="AO13" s="369">
        <f>+'2.3 Augex (E)- Nominal values'!AP13+'2.3 Augex (A) - Nominal values'!AO13</f>
        <v>5106295.7168000005</v>
      </c>
      <c r="AP13" s="369">
        <f>+'2.3 Augex (E)- Nominal values'!AQ13+'2.3 Augex (A) - Nominal values'!AP13</f>
        <v>1293866.3232</v>
      </c>
      <c r="AQ13" s="369">
        <f>+'2.3 Augex (E)- Nominal values'!AR13+'2.3 Augex (A) - Nominal values'!AQ13</f>
        <v>1412447.83</v>
      </c>
      <c r="AR13" s="370">
        <f>SUM(X13,Z13,AL13,AM13,AO13,AP13,AQ13)</f>
        <v>14343926.5</v>
      </c>
      <c r="AS13" s="363" t="s">
        <v>148</v>
      </c>
      <c r="AT13" s="52">
        <v>0</v>
      </c>
      <c r="AU13" s="364"/>
      <c r="AV13" s="369">
        <v>3633025.55</v>
      </c>
      <c r="AW13" s="369">
        <v>5000</v>
      </c>
      <c r="AX13" s="369">
        <v>0</v>
      </c>
      <c r="AY13" s="33"/>
      <c r="AZ13" s="56"/>
      <c r="BA13" s="33"/>
      <c r="BB13" s="33"/>
      <c r="BC13" s="33"/>
    </row>
    <row r="14" spans="2:76">
      <c r="B14" s="350">
        <f>+'2.3 Augex (A) - Nominal values'!B14</f>
        <v>81642836</v>
      </c>
      <c r="C14" s="58"/>
      <c r="D14" s="58"/>
      <c r="E14" s="58"/>
      <c r="F14" s="58"/>
      <c r="G14" s="58"/>
      <c r="H14" s="58"/>
      <c r="I14" s="58"/>
      <c r="J14" s="58"/>
      <c r="K14" s="58"/>
      <c r="L14" s="58"/>
      <c r="M14" s="350" t="str">
        <f>+'2.3 Augex (A) - Nominal values'!M14</f>
        <v>Zone substation</v>
      </c>
      <c r="N14" s="350" t="str">
        <f>+'2.3 Augex (A) - Nominal values'!N14</f>
        <v>CPMNN00113</v>
      </c>
      <c r="O14" s="350" t="str">
        <f>+'2.3 Augex (A) - Nominal values'!O14</f>
        <v>New substation establishment</v>
      </c>
      <c r="P14" s="350" t="str">
        <f>+'2.3 Augex (A) - Nominal values'!P14</f>
        <v>Demand growth</v>
      </c>
      <c r="Q14" s="60"/>
      <c r="R14" s="61"/>
      <c r="S14" s="61"/>
      <c r="T14" s="61"/>
      <c r="U14" s="62"/>
      <c r="V14" s="63"/>
      <c r="W14" s="64"/>
      <c r="X14" s="369">
        <f>+'2.3 Augex (E)- Nominal values'!X14+'2.3 Augex (A) - Nominal values'!X14</f>
        <v>2852691.27</v>
      </c>
      <c r="Y14" s="375"/>
      <c r="Z14" s="369">
        <f>+'2.3 Augex (E)- Nominal values'!AA14+'2.3 Augex (A) - Nominal values'!Z14</f>
        <v>111157.2</v>
      </c>
      <c r="AA14" s="65"/>
      <c r="AB14" s="65"/>
      <c r="AC14" s="65"/>
      <c r="AD14" s="65"/>
      <c r="AE14" s="65"/>
      <c r="AF14" s="65"/>
      <c r="AG14" s="65"/>
      <c r="AH14" s="65"/>
      <c r="AI14" s="65"/>
      <c r="AJ14" s="65"/>
      <c r="AK14" s="64"/>
      <c r="AL14" s="369">
        <f>+'2.3 Augex (E)- Nominal values'!AM14+'2.3 Augex (A) - Nominal values'!AL14</f>
        <v>405950.00000000006</v>
      </c>
      <c r="AM14" s="369">
        <f>+'2.3 Augex (E)- Nominal values'!AN14+'2.3 Augex (A) - Nominal values'!AM14</f>
        <v>752376.28499999875</v>
      </c>
      <c r="AN14" s="61"/>
      <c r="AO14" s="369">
        <f>+'2.3 Augex (E)- Nominal values'!AP14+'2.3 Augex (A) - Nominal values'!AO14</f>
        <v>2938304.2850000011</v>
      </c>
      <c r="AP14" s="369">
        <f>+'2.3 Augex (E)- Nominal values'!AQ14+'2.3 Augex (A) - Nominal values'!AP14</f>
        <v>0</v>
      </c>
      <c r="AQ14" s="369">
        <f>+'2.3 Augex (E)- Nominal values'!AR14+'2.3 Augex (A) - Nominal values'!AQ14</f>
        <v>154869.67000000001</v>
      </c>
      <c r="AR14" s="371">
        <f t="shared" ref="AR14:AR64" si="0">SUM(X14,Z14,AL14,AM14,AO14,AP14,AQ14)</f>
        <v>7215348.71</v>
      </c>
      <c r="AS14" s="71" t="s">
        <v>181</v>
      </c>
      <c r="AT14" s="67">
        <v>0</v>
      </c>
      <c r="AU14" s="365"/>
      <c r="AV14" s="369">
        <v>2116561.665000001</v>
      </c>
      <c r="AW14" s="369"/>
      <c r="AX14" s="369"/>
      <c r="AY14" s="33"/>
      <c r="AZ14" s="56"/>
      <c r="BA14" s="33"/>
      <c r="BB14" s="33"/>
      <c r="BC14" s="33"/>
    </row>
    <row r="15" spans="2:76">
      <c r="B15" s="350" t="str">
        <f>+'2.3 Augex (A) - Nominal values'!B15</f>
        <v>82647119</v>
      </c>
      <c r="C15" s="58"/>
      <c r="D15" s="58"/>
      <c r="E15" s="58"/>
      <c r="F15" s="58"/>
      <c r="G15" s="58"/>
      <c r="H15" s="58"/>
      <c r="I15" s="58"/>
      <c r="J15" s="58"/>
      <c r="K15" s="58"/>
      <c r="L15" s="58"/>
      <c r="M15" s="350" t="str">
        <f>+'2.3 Augex (A) - Nominal values'!M15</f>
        <v>Zone substation</v>
      </c>
      <c r="N15" s="350" t="str">
        <f>+'2.3 Augex (A) - Nominal values'!N15</f>
        <v>CPMNN00140</v>
      </c>
      <c r="O15" s="350" t="str">
        <f>+'2.3 Augex (A) - Nominal values'!O15</f>
        <v>Other - specify</v>
      </c>
      <c r="P15" s="350" t="str">
        <f>+'2.3 Augex (A) - Nominal values'!P15</f>
        <v>Demand growth</v>
      </c>
      <c r="Q15" s="60"/>
      <c r="R15" s="61"/>
      <c r="S15" s="61"/>
      <c r="T15" s="61"/>
      <c r="U15" s="62"/>
      <c r="V15" s="63"/>
      <c r="W15" s="64"/>
      <c r="X15" s="369">
        <f>+'2.3 Augex (E)- Nominal values'!X15+'2.3 Augex (A) - Nominal values'!X15</f>
        <v>0</v>
      </c>
      <c r="Y15" s="375"/>
      <c r="Z15" s="369">
        <f>+'2.3 Augex (E)- Nominal values'!AA15+'2.3 Augex (A) - Nominal values'!Z15</f>
        <v>0</v>
      </c>
      <c r="AA15" s="65"/>
      <c r="AB15" s="65"/>
      <c r="AC15" s="65"/>
      <c r="AD15" s="65"/>
      <c r="AE15" s="65"/>
      <c r="AF15" s="65"/>
      <c r="AG15" s="65"/>
      <c r="AH15" s="65"/>
      <c r="AI15" s="65"/>
      <c r="AJ15" s="65"/>
      <c r="AK15" s="64"/>
      <c r="AL15" s="369">
        <f>+'2.3 Augex (E)- Nominal values'!AM15+'2.3 Augex (A) - Nominal values'!AL15</f>
        <v>0</v>
      </c>
      <c r="AM15" s="369">
        <f>+'2.3 Augex (E)- Nominal values'!AN15+'2.3 Augex (A) - Nominal values'!AM15</f>
        <v>4372.01</v>
      </c>
      <c r="AN15" s="61"/>
      <c r="AO15" s="369">
        <f>+'2.3 Augex (E)- Nominal values'!AP15+'2.3 Augex (A) - Nominal values'!AO15</f>
        <v>1010102.66</v>
      </c>
      <c r="AP15" s="369">
        <f>+'2.3 Augex (E)- Nominal values'!AQ15+'2.3 Augex (A) - Nominal values'!AP15</f>
        <v>0</v>
      </c>
      <c r="AQ15" s="369">
        <f>+'2.3 Augex (E)- Nominal values'!AR15+'2.3 Augex (A) - Nominal values'!AQ15</f>
        <v>169811.5700000003</v>
      </c>
      <c r="AR15" s="371">
        <f t="shared" si="0"/>
        <v>1184286.2400000002</v>
      </c>
      <c r="AS15" s="71" t="s">
        <v>181</v>
      </c>
      <c r="AT15" s="67">
        <v>0</v>
      </c>
      <c r="AU15" s="365"/>
      <c r="AV15" s="369">
        <v>458955.12</v>
      </c>
      <c r="AW15" s="369">
        <v>1048357.656</v>
      </c>
      <c r="AX15" s="369">
        <v>4193430.6239999998</v>
      </c>
      <c r="AY15" s="33"/>
      <c r="AZ15" s="56"/>
      <c r="BA15" s="33"/>
      <c r="BB15" s="33"/>
      <c r="BC15" s="33"/>
    </row>
    <row r="16" spans="2:76">
      <c r="B16" s="350" t="str">
        <f>+'2.3 Augex (A) - Nominal values'!B16</f>
        <v>82750215</v>
      </c>
      <c r="C16" s="58"/>
      <c r="D16" s="58"/>
      <c r="E16" s="58"/>
      <c r="F16" s="58"/>
      <c r="G16" s="58"/>
      <c r="H16" s="58"/>
      <c r="I16" s="58"/>
      <c r="J16" s="58"/>
      <c r="K16" s="58"/>
      <c r="L16" s="58"/>
      <c r="M16" s="350" t="str">
        <f>+'2.3 Augex (A) - Nominal values'!M16</f>
        <v>Zone substation</v>
      </c>
      <c r="N16" s="350" t="str">
        <f>+'2.3 Augex (A) - Nominal values'!N16</f>
        <v>CPMNN00404</v>
      </c>
      <c r="O16" s="350" t="str">
        <f>+'2.3 Augex (A) - Nominal values'!O16</f>
        <v>New substation establishment</v>
      </c>
      <c r="P16" s="350" t="str">
        <f>+'2.3 Augex (A) - Nominal values'!P16</f>
        <v>Demand growth</v>
      </c>
      <c r="Q16" s="60"/>
      <c r="R16" s="61"/>
      <c r="S16" s="61"/>
      <c r="T16" s="61"/>
      <c r="U16" s="62"/>
      <c r="V16" s="63"/>
      <c r="W16" s="64"/>
      <c r="X16" s="369">
        <f>+'2.3 Augex (E)- Nominal values'!X16+'2.3 Augex (A) - Nominal values'!X16</f>
        <v>1276728.96</v>
      </c>
      <c r="Y16" s="375"/>
      <c r="Z16" s="369">
        <f>+'2.3 Augex (E)- Nominal values'!AA16+'2.3 Augex (A) - Nominal values'!Z16</f>
        <v>104805.36</v>
      </c>
      <c r="AA16" s="65"/>
      <c r="AB16" s="65"/>
      <c r="AC16" s="65"/>
      <c r="AD16" s="65"/>
      <c r="AE16" s="65"/>
      <c r="AF16" s="65"/>
      <c r="AG16" s="65"/>
      <c r="AH16" s="65"/>
      <c r="AI16" s="65"/>
      <c r="AJ16" s="65"/>
      <c r="AK16" s="64"/>
      <c r="AL16" s="369">
        <f>+'2.3 Augex (E)- Nominal values'!AM16+'2.3 Augex (A) - Nominal values'!AL16</f>
        <v>202975.00000000003</v>
      </c>
      <c r="AM16" s="369">
        <f>+'2.3 Augex (E)- Nominal values'!AN16+'2.3 Augex (A) - Nominal values'!AM16</f>
        <v>1379301.11</v>
      </c>
      <c r="AN16" s="61"/>
      <c r="AO16" s="369">
        <f>+'2.3 Augex (E)- Nominal values'!AP16+'2.3 Augex (A) - Nominal values'!AO16</f>
        <v>4912300.5384</v>
      </c>
      <c r="AP16" s="369">
        <f>+'2.3 Augex (E)- Nominal values'!AQ16+'2.3 Augex (A) - Nominal values'!AP16</f>
        <v>5077896.8015999999</v>
      </c>
      <c r="AQ16" s="369">
        <f>+'2.3 Augex (E)- Nominal values'!AR16+'2.3 Augex (A) - Nominal values'!AQ16</f>
        <v>243046.44999999995</v>
      </c>
      <c r="AR16" s="371">
        <f t="shared" si="0"/>
        <v>13197054.219999999</v>
      </c>
      <c r="AS16" s="71" t="s">
        <v>181</v>
      </c>
      <c r="AT16" s="67">
        <v>0</v>
      </c>
      <c r="AU16" s="365"/>
      <c r="AV16" s="369">
        <v>8581336.3300000001</v>
      </c>
      <c r="AW16" s="369">
        <v>116082.47</v>
      </c>
      <c r="AX16" s="369">
        <v>49749.63</v>
      </c>
      <c r="AY16" s="33"/>
      <c r="AZ16" s="56"/>
      <c r="BA16" s="33"/>
      <c r="BB16" s="33"/>
      <c r="BC16" s="33"/>
    </row>
    <row r="17" spans="2:55">
      <c r="B17" s="350">
        <f>+'2.3 Augex (A) - Nominal values'!B17</f>
        <v>50086704</v>
      </c>
      <c r="C17" s="58"/>
      <c r="D17" s="58"/>
      <c r="E17" s="58"/>
      <c r="F17" s="58"/>
      <c r="G17" s="58"/>
      <c r="H17" s="58"/>
      <c r="I17" s="58"/>
      <c r="J17" s="58"/>
      <c r="K17" s="58"/>
      <c r="L17" s="58"/>
      <c r="M17" s="350" t="str">
        <f>+'2.3 Augex (A) - Nominal values'!M17</f>
        <v>Zone substation</v>
      </c>
      <c r="N17" s="350" t="str">
        <f>+'2.3 Augex (A) - Nominal values'!N17</f>
        <v>CPMNN00435</v>
      </c>
      <c r="O17" s="350" t="str">
        <f>+'2.3 Augex (A) - Nominal values'!O17</f>
        <v>New substation establishment</v>
      </c>
      <c r="P17" s="350" t="str">
        <f>+'2.3 Augex (A) - Nominal values'!P17</f>
        <v>Demand growth</v>
      </c>
      <c r="Q17" s="60"/>
      <c r="R17" s="61"/>
      <c r="S17" s="61"/>
      <c r="T17" s="61"/>
      <c r="U17" s="62"/>
      <c r="V17" s="63"/>
      <c r="W17" s="64"/>
      <c r="X17" s="369">
        <f>+'2.3 Augex (E)- Nominal values'!X17+'2.3 Augex (A) - Nominal values'!X17</f>
        <v>1276728.96</v>
      </c>
      <c r="Y17" s="375"/>
      <c r="Z17" s="369">
        <f>+'2.3 Augex (E)- Nominal values'!AA17+'2.3 Augex (A) - Nominal values'!Z17</f>
        <v>152444.16</v>
      </c>
      <c r="AA17" s="65"/>
      <c r="AB17" s="65"/>
      <c r="AC17" s="65"/>
      <c r="AD17" s="65"/>
      <c r="AE17" s="65"/>
      <c r="AF17" s="65"/>
      <c r="AG17" s="65"/>
      <c r="AH17" s="65"/>
      <c r="AI17" s="65"/>
      <c r="AJ17" s="65"/>
      <c r="AK17" s="64"/>
      <c r="AL17" s="369">
        <f>+'2.3 Augex (E)- Nominal values'!AM17+'2.3 Augex (A) - Nominal values'!AL17</f>
        <v>0</v>
      </c>
      <c r="AM17" s="369">
        <f>+'2.3 Augex (E)- Nominal values'!AN17+'2.3 Augex (A) - Nominal values'!AM17</f>
        <v>1482616.72</v>
      </c>
      <c r="AN17" s="61"/>
      <c r="AO17" s="369">
        <f>+'2.3 Augex (E)- Nominal values'!AP17+'2.3 Augex (A) - Nominal values'!AO17</f>
        <v>3679602.5379999992</v>
      </c>
      <c r="AP17" s="369">
        <f>+'2.3 Augex (E)- Nominal values'!AQ17+'2.3 Augex (A) - Nominal values'!AP17</f>
        <v>1608628.5820000002</v>
      </c>
      <c r="AQ17" s="369">
        <f>+'2.3 Augex (E)- Nominal values'!AR17+'2.3 Augex (A) - Nominal values'!AQ17</f>
        <v>0</v>
      </c>
      <c r="AR17" s="371">
        <f t="shared" si="0"/>
        <v>8200020.959999999</v>
      </c>
      <c r="AS17" s="71" t="s">
        <v>181</v>
      </c>
      <c r="AT17" s="67">
        <v>0</v>
      </c>
      <c r="AU17" s="365"/>
      <c r="AV17" s="369">
        <v>4882160.3899999997</v>
      </c>
      <c r="AW17" s="369"/>
      <c r="AX17" s="369"/>
      <c r="AY17" s="33"/>
      <c r="AZ17" s="56"/>
      <c r="BA17" s="33"/>
      <c r="BB17" s="33"/>
      <c r="BC17" s="33"/>
    </row>
    <row r="18" spans="2:55">
      <c r="B18" s="350">
        <f>+'2.3 Augex (A) - Nominal values'!B18</f>
        <v>81518239</v>
      </c>
      <c r="C18" s="58"/>
      <c r="D18" s="58"/>
      <c r="E18" s="58"/>
      <c r="F18" s="58"/>
      <c r="G18" s="58"/>
      <c r="H18" s="58"/>
      <c r="I18" s="58"/>
      <c r="J18" s="58"/>
      <c r="K18" s="58"/>
      <c r="L18" s="58"/>
      <c r="M18" s="350" t="str">
        <f>+'2.3 Augex (A) - Nominal values'!M18</f>
        <v>Zone substation</v>
      </c>
      <c r="N18" s="350" t="str">
        <f>+'2.3 Augex (A) - Nominal values'!N18</f>
        <v>CPMNN00436</v>
      </c>
      <c r="O18" s="350" t="str">
        <f>+'2.3 Augex (A) - Nominal values'!O18</f>
        <v>New substation establishment</v>
      </c>
      <c r="P18" s="350" t="str">
        <f>+'2.3 Augex (A) - Nominal values'!P18</f>
        <v>Demand growth</v>
      </c>
      <c r="Q18" s="72"/>
      <c r="R18" s="61"/>
      <c r="S18" s="61"/>
      <c r="T18" s="61"/>
      <c r="U18" s="62"/>
      <c r="V18" s="63"/>
      <c r="W18" s="64"/>
      <c r="X18" s="369">
        <f>+'2.3 Augex (E)- Nominal values'!X18+'2.3 Augex (A) - Nominal values'!X18</f>
        <v>997444.5</v>
      </c>
      <c r="Y18" s="375"/>
      <c r="Z18" s="369">
        <f>+'2.3 Augex (E)- Nominal values'!AA18+'2.3 Augex (A) - Nominal values'!Z18</f>
        <v>130212.72</v>
      </c>
      <c r="AA18" s="65"/>
      <c r="AB18" s="65"/>
      <c r="AC18" s="65"/>
      <c r="AD18" s="65"/>
      <c r="AE18" s="65"/>
      <c r="AF18" s="65"/>
      <c r="AG18" s="65"/>
      <c r="AH18" s="65"/>
      <c r="AI18" s="65"/>
      <c r="AJ18" s="65"/>
      <c r="AK18" s="64"/>
      <c r="AL18" s="369">
        <f>+'2.3 Augex (E)- Nominal values'!AM18+'2.3 Augex (A) - Nominal values'!AL18</f>
        <v>0</v>
      </c>
      <c r="AM18" s="369">
        <f>+'2.3 Augex (E)- Nominal values'!AN18+'2.3 Augex (A) - Nominal values'!AM18</f>
        <v>4222161.7</v>
      </c>
      <c r="AN18" s="61"/>
      <c r="AO18" s="369">
        <f>+'2.3 Augex (E)- Nominal values'!AP18+'2.3 Augex (A) - Nominal values'!AO18</f>
        <v>1736503.4299999997</v>
      </c>
      <c r="AP18" s="369">
        <f>+'2.3 Augex (E)- Nominal values'!AQ18+'2.3 Augex (A) - Nominal values'!AP18</f>
        <v>1773890.2300000002</v>
      </c>
      <c r="AQ18" s="369">
        <f>+'2.3 Augex (E)- Nominal values'!AR18+'2.3 Augex (A) - Nominal values'!AQ18</f>
        <v>9238.57</v>
      </c>
      <c r="AR18" s="68">
        <f t="shared" si="0"/>
        <v>8869451.1500000004</v>
      </c>
      <c r="AS18" s="71" t="s">
        <v>182</v>
      </c>
      <c r="AT18" s="67">
        <v>0</v>
      </c>
      <c r="AU18" s="66"/>
      <c r="AV18" s="70">
        <v>221656.84</v>
      </c>
      <c r="AW18" s="67"/>
      <c r="AX18" s="66"/>
      <c r="AY18" s="33"/>
      <c r="AZ18" s="56"/>
      <c r="BA18" s="33"/>
      <c r="BB18" s="33"/>
      <c r="BC18" s="33"/>
    </row>
    <row r="19" spans="2:55">
      <c r="B19" s="350">
        <f>+'2.3 Augex (A) - Nominal values'!B19</f>
        <v>60331401</v>
      </c>
      <c r="C19" s="58"/>
      <c r="D19" s="58"/>
      <c r="E19" s="58"/>
      <c r="F19" s="58"/>
      <c r="G19" s="58"/>
      <c r="H19" s="58"/>
      <c r="I19" s="58"/>
      <c r="J19" s="58"/>
      <c r="K19" s="58"/>
      <c r="L19" s="58"/>
      <c r="M19" s="350" t="str">
        <f>+'2.3 Augex (A) - Nominal values'!M19</f>
        <v>Zone substation</v>
      </c>
      <c r="N19" s="350" t="str">
        <f>+'2.3 Augex (A) - Nominal values'!N19</f>
        <v>CPMNN00523</v>
      </c>
      <c r="O19" s="350" t="str">
        <f>+'2.3 Augex (A) - Nominal values'!O19</f>
        <v>New substation establishment</v>
      </c>
      <c r="P19" s="350" t="str">
        <f>+'2.3 Augex (A) - Nominal values'!P19</f>
        <v>Demand growth</v>
      </c>
      <c r="Q19" s="72"/>
      <c r="R19" s="61"/>
      <c r="S19" s="61"/>
      <c r="T19" s="61"/>
      <c r="U19" s="62"/>
      <c r="V19" s="63"/>
      <c r="W19" s="64"/>
      <c r="X19" s="369">
        <f>+'2.3 Augex (E)- Nominal values'!X19+'2.3 Augex (A) - Nominal values'!X19</f>
        <v>1595911.2</v>
      </c>
      <c r="Y19" s="61"/>
      <c r="Z19" s="369">
        <f>+'2.3 Augex (E)- Nominal values'!AA19+'2.3 Augex (A) - Nominal values'!Z19</f>
        <v>12703.68</v>
      </c>
      <c r="AA19" s="65"/>
      <c r="AB19" s="65"/>
      <c r="AC19" s="65"/>
      <c r="AD19" s="65"/>
      <c r="AE19" s="65"/>
      <c r="AF19" s="65"/>
      <c r="AG19" s="65"/>
      <c r="AH19" s="65"/>
      <c r="AI19" s="65"/>
      <c r="AJ19" s="65"/>
      <c r="AK19" s="64"/>
      <c r="AL19" s="369">
        <f>+'2.3 Augex (E)- Nominal values'!AM19+'2.3 Augex (A) - Nominal values'!AL19</f>
        <v>0</v>
      </c>
      <c r="AM19" s="369">
        <f>+'2.3 Augex (E)- Nominal values'!AN19+'2.3 Augex (A) - Nominal values'!AM19</f>
        <v>3716023.7</v>
      </c>
      <c r="AN19" s="61"/>
      <c r="AO19" s="369">
        <f>+'2.3 Augex (E)- Nominal values'!AP19+'2.3 Augex (A) - Nominal values'!AO19</f>
        <v>11776046.91</v>
      </c>
      <c r="AP19" s="369">
        <f>+'2.3 Augex (E)- Nominal values'!AQ19+'2.3 Augex (A) - Nominal values'!AP19</f>
        <v>0</v>
      </c>
      <c r="AQ19" s="369">
        <f>+'2.3 Augex (E)- Nominal values'!AR19+'2.3 Augex (A) - Nominal values'!AQ19</f>
        <v>1051959.17</v>
      </c>
      <c r="AR19" s="68">
        <f t="shared" si="0"/>
        <v>18152644.660000004</v>
      </c>
      <c r="AS19" s="71" t="s">
        <v>183</v>
      </c>
      <c r="AT19" s="67">
        <v>0</v>
      </c>
      <c r="AU19" s="66"/>
      <c r="AV19" s="70">
        <v>9343867.7100000009</v>
      </c>
      <c r="AW19" s="67"/>
      <c r="AX19" s="66"/>
      <c r="AY19" s="33"/>
      <c r="AZ19" s="56"/>
      <c r="BA19" s="33"/>
      <c r="BB19" s="33"/>
      <c r="BC19" s="33"/>
    </row>
    <row r="20" spans="2:55">
      <c r="B20" s="350">
        <f>+'2.3 Augex (A) - Nominal values'!B20</f>
        <v>60330485</v>
      </c>
      <c r="C20" s="58"/>
      <c r="D20" s="58"/>
      <c r="E20" s="58"/>
      <c r="F20" s="58"/>
      <c r="G20" s="58"/>
      <c r="H20" s="58"/>
      <c r="I20" s="58"/>
      <c r="J20" s="58"/>
      <c r="K20" s="58"/>
      <c r="L20" s="58"/>
      <c r="M20" s="350" t="str">
        <f>+'2.3 Augex (A) - Nominal values'!M20</f>
        <v>Subtransmission substation</v>
      </c>
      <c r="N20" s="350" t="str">
        <f>+'2.3 Augex (A) - Nominal values'!N20</f>
        <v>CPMNN00528</v>
      </c>
      <c r="O20" s="350" t="str">
        <f>+'2.3 Augex (A) - Nominal values'!O20</f>
        <v>New substation establishment</v>
      </c>
      <c r="P20" s="350" t="str">
        <f>+'2.3 Augex (A) - Nominal values'!P20</f>
        <v>Demand growth</v>
      </c>
      <c r="Q20" s="72"/>
      <c r="R20" s="61"/>
      <c r="S20" s="61"/>
      <c r="T20" s="61"/>
      <c r="U20" s="62"/>
      <c r="V20" s="63"/>
      <c r="W20" s="64"/>
      <c r="X20" s="369">
        <f>+'2.3 Augex (E)- Nominal values'!X20+'2.3 Augex (A) - Nominal values'!X20</f>
        <v>2513560.14</v>
      </c>
      <c r="Y20" s="61"/>
      <c r="Z20" s="369">
        <f>+'2.3 Augex (E)- Nominal values'!AA20+'2.3 Augex (A) - Nominal values'!Z20</f>
        <v>44462.880000000005</v>
      </c>
      <c r="AA20" s="65"/>
      <c r="AB20" s="65"/>
      <c r="AC20" s="65"/>
      <c r="AD20" s="65"/>
      <c r="AE20" s="65"/>
      <c r="AF20" s="65"/>
      <c r="AG20" s="65"/>
      <c r="AH20" s="65"/>
      <c r="AI20" s="65"/>
      <c r="AJ20" s="65"/>
      <c r="AK20" s="64"/>
      <c r="AL20" s="369">
        <f>+'2.3 Augex (E)- Nominal values'!AM20+'2.3 Augex (A) - Nominal values'!AL20</f>
        <v>0</v>
      </c>
      <c r="AM20" s="369">
        <f>+'2.3 Augex (E)- Nominal values'!AN20+'2.3 Augex (A) - Nominal values'!AM20</f>
        <v>1317651.44</v>
      </c>
      <c r="AN20" s="61"/>
      <c r="AO20" s="369">
        <f>+'2.3 Augex (E)- Nominal values'!AP20+'2.3 Augex (A) - Nominal values'!AO20</f>
        <v>3640811.32</v>
      </c>
      <c r="AP20" s="369">
        <f>+'2.3 Augex (E)- Nominal values'!AQ20+'2.3 Augex (A) - Nominal values'!AP20</f>
        <v>0</v>
      </c>
      <c r="AQ20" s="369">
        <f>+'2.3 Augex (E)- Nominal values'!AR20+'2.3 Augex (A) - Nominal values'!AQ20</f>
        <v>202516.86</v>
      </c>
      <c r="AR20" s="68">
        <f t="shared" si="0"/>
        <v>7719002.6399999997</v>
      </c>
      <c r="AS20" s="71" t="s">
        <v>182</v>
      </c>
      <c r="AT20" s="67">
        <v>0</v>
      </c>
      <c r="AU20" s="66"/>
      <c r="AV20" s="70">
        <v>2608184.38</v>
      </c>
      <c r="AW20" s="67"/>
      <c r="AX20" s="66"/>
      <c r="AY20" s="33"/>
      <c r="AZ20" s="56"/>
      <c r="BA20" s="33"/>
      <c r="BB20" s="33"/>
      <c r="BC20" s="33"/>
    </row>
    <row r="21" spans="2:55">
      <c r="B21" s="350">
        <f>+'2.3 Augex (A) - Nominal values'!B21</f>
        <v>50000098</v>
      </c>
      <c r="C21" s="58"/>
      <c r="D21" s="58"/>
      <c r="E21" s="58"/>
      <c r="F21" s="58"/>
      <c r="G21" s="58"/>
      <c r="H21" s="58"/>
      <c r="I21" s="58"/>
      <c r="J21" s="58"/>
      <c r="K21" s="58"/>
      <c r="L21" s="58"/>
      <c r="M21" s="350" t="str">
        <f>+'2.3 Augex (A) - Nominal values'!M21</f>
        <v>Subtransmission substation</v>
      </c>
      <c r="N21" s="350" t="str">
        <f>+'2.3 Augex (A) - Nominal values'!N21</f>
        <v>CPMNN00723</v>
      </c>
      <c r="O21" s="350" t="str">
        <f>+'2.3 Augex (A) - Nominal values'!O21</f>
        <v>Substation upgrade - capacity</v>
      </c>
      <c r="P21" s="350" t="str">
        <f>+'2.3 Augex (A) - Nominal values'!P21</f>
        <v>Demand growth</v>
      </c>
      <c r="Q21" s="72"/>
      <c r="R21" s="61"/>
      <c r="S21" s="61"/>
      <c r="T21" s="61"/>
      <c r="U21" s="62"/>
      <c r="V21" s="63"/>
      <c r="W21" s="64"/>
      <c r="X21" s="369">
        <f>+'2.3 Augex (E)- Nominal values'!X21+'2.3 Augex (A) - Nominal values'!X21</f>
        <v>2633253.48</v>
      </c>
      <c r="Y21" s="61"/>
      <c r="Z21" s="369">
        <f>+'2.3 Augex (E)- Nominal values'!AA21+'2.3 Augex (A) - Nominal values'!Z21</f>
        <v>0</v>
      </c>
      <c r="AA21" s="65"/>
      <c r="AB21" s="65"/>
      <c r="AC21" s="65"/>
      <c r="AD21" s="65"/>
      <c r="AE21" s="65"/>
      <c r="AF21" s="65"/>
      <c r="AG21" s="65"/>
      <c r="AH21" s="65"/>
      <c r="AI21" s="65"/>
      <c r="AJ21" s="65"/>
      <c r="AK21" s="64"/>
      <c r="AL21" s="369">
        <f>+'2.3 Augex (E)- Nominal values'!AM21+'2.3 Augex (A) - Nominal values'!AL21</f>
        <v>0</v>
      </c>
      <c r="AM21" s="369">
        <f>+'2.3 Augex (E)- Nominal values'!AN21+'2.3 Augex (A) - Nominal values'!AM21</f>
        <v>1111149.6200000001</v>
      </c>
      <c r="AN21" s="61"/>
      <c r="AO21" s="369">
        <f>+'2.3 Augex (E)- Nominal values'!AP21+'2.3 Augex (A) - Nominal values'!AO21</f>
        <v>3807090.4699999997</v>
      </c>
      <c r="AP21" s="369">
        <f>+'2.3 Augex (E)- Nominal values'!AQ21+'2.3 Augex (A) - Nominal values'!AP21</f>
        <v>0</v>
      </c>
      <c r="AQ21" s="369">
        <f>+'2.3 Augex (E)- Nominal values'!AR21+'2.3 Augex (A) - Nominal values'!AQ21</f>
        <v>209339.29</v>
      </c>
      <c r="AR21" s="68">
        <f t="shared" si="0"/>
        <v>7760832.8600000003</v>
      </c>
      <c r="AS21" s="71" t="s">
        <v>183</v>
      </c>
      <c r="AT21" s="67">
        <v>0</v>
      </c>
      <c r="AU21" s="66"/>
      <c r="AV21" s="70">
        <v>2758698.46</v>
      </c>
      <c r="AW21" s="67"/>
      <c r="AX21" s="66"/>
      <c r="AY21" s="33"/>
      <c r="AZ21" s="56"/>
      <c r="BA21" s="33"/>
      <c r="BB21" s="33"/>
      <c r="BC21" s="33"/>
    </row>
    <row r="22" spans="2:55">
      <c r="B22" s="350">
        <f>+'2.3 Augex (A) - Nominal values'!B22</f>
        <v>50000188</v>
      </c>
      <c r="C22" s="58"/>
      <c r="D22" s="58"/>
      <c r="E22" s="58"/>
      <c r="F22" s="58"/>
      <c r="G22" s="58"/>
      <c r="H22" s="58"/>
      <c r="I22" s="58"/>
      <c r="J22" s="58"/>
      <c r="K22" s="58"/>
      <c r="L22" s="58"/>
      <c r="M22" s="350" t="str">
        <f>+'2.3 Augex (A) - Nominal values'!M22</f>
        <v>Subtransmission substation</v>
      </c>
      <c r="N22" s="350" t="str">
        <f>+'2.3 Augex (A) - Nominal values'!N22</f>
        <v>CPMNN00724</v>
      </c>
      <c r="O22" s="350" t="str">
        <f>+'2.3 Augex (A) - Nominal values'!O22</f>
        <v>Substation upgrade - capacity</v>
      </c>
      <c r="P22" s="350" t="str">
        <f>+'2.3 Augex (A) - Nominal values'!P22</f>
        <v>Demand growth</v>
      </c>
      <c r="Q22" s="60"/>
      <c r="R22" s="61"/>
      <c r="S22" s="61"/>
      <c r="T22" s="61"/>
      <c r="U22" s="62"/>
      <c r="V22" s="63"/>
      <c r="W22" s="64"/>
      <c r="X22" s="369">
        <f>+'2.3 Augex (E)- Nominal values'!X22+'2.3 Augex (A) - Nominal values'!X22</f>
        <v>1994889</v>
      </c>
      <c r="Y22" s="61"/>
      <c r="Z22" s="369">
        <f>+'2.3 Augex (E)- Nominal values'!AA22+'2.3 Augex (A) - Nominal values'!Z22</f>
        <v>0</v>
      </c>
      <c r="AA22" s="65"/>
      <c r="AB22" s="65"/>
      <c r="AC22" s="65"/>
      <c r="AD22" s="65"/>
      <c r="AE22" s="65"/>
      <c r="AF22" s="65"/>
      <c r="AG22" s="65"/>
      <c r="AH22" s="65"/>
      <c r="AI22" s="65"/>
      <c r="AJ22" s="65"/>
      <c r="AK22" s="64"/>
      <c r="AL22" s="369">
        <f>+'2.3 Augex (E)- Nominal values'!AM22+'2.3 Augex (A) - Nominal values'!AL22</f>
        <v>0</v>
      </c>
      <c r="AM22" s="369">
        <f>+'2.3 Augex (E)- Nominal values'!AN22+'2.3 Augex (A) - Nominal values'!AM22</f>
        <v>758643.04</v>
      </c>
      <c r="AN22" s="61"/>
      <c r="AO22" s="369">
        <f>+'2.3 Augex (E)- Nominal values'!AP22+'2.3 Augex (A) - Nominal values'!AO22</f>
        <v>5828997.3399999999</v>
      </c>
      <c r="AP22" s="369">
        <f>+'2.3 Augex (E)- Nominal values'!AQ22+'2.3 Augex (A) - Nominal values'!AP22</f>
        <v>0</v>
      </c>
      <c r="AQ22" s="369">
        <f>+'2.3 Augex (E)- Nominal values'!AR22+'2.3 Augex (A) - Nominal values'!AQ22</f>
        <v>79238.710000000006</v>
      </c>
      <c r="AR22" s="68">
        <f t="shared" si="0"/>
        <v>8661768.0899999999</v>
      </c>
      <c r="AS22" s="71" t="s">
        <v>181</v>
      </c>
      <c r="AT22" s="67">
        <v>0</v>
      </c>
      <c r="AU22" s="66"/>
      <c r="AV22" s="70">
        <v>5039488.8099999996</v>
      </c>
      <c r="AW22" s="67"/>
      <c r="AX22" s="66"/>
      <c r="AY22" s="33"/>
      <c r="AZ22" s="56"/>
      <c r="BA22" s="33"/>
      <c r="BB22" s="33"/>
      <c r="BC22" s="33"/>
    </row>
    <row r="23" spans="2:55">
      <c r="B23" s="350" t="str">
        <f>+'2.3 Augex (A) - Nominal values'!B23</f>
        <v>20006664</v>
      </c>
      <c r="C23" s="58"/>
      <c r="D23" s="58"/>
      <c r="E23" s="58"/>
      <c r="F23" s="58"/>
      <c r="G23" s="58"/>
      <c r="H23" s="58"/>
      <c r="I23" s="58"/>
      <c r="J23" s="58"/>
      <c r="K23" s="58"/>
      <c r="L23" s="58"/>
      <c r="M23" s="350" t="str">
        <f>+'2.3 Augex (A) - Nominal values'!M23</f>
        <v>Zone substation</v>
      </c>
      <c r="N23" s="350" t="str">
        <f>+'2.3 Augex (A) - Nominal values'!N23</f>
        <v>CPMNN00734</v>
      </c>
      <c r="O23" s="350" t="str">
        <f>+'2.3 Augex (A) - Nominal values'!O23</f>
        <v>Other - specify</v>
      </c>
      <c r="P23" s="350" t="str">
        <f>+'2.3 Augex (A) - Nominal values'!P23</f>
        <v>Demand growth</v>
      </c>
      <c r="Q23" s="72"/>
      <c r="R23" s="61"/>
      <c r="S23" s="61"/>
      <c r="T23" s="61"/>
      <c r="U23" s="62"/>
      <c r="V23" s="63"/>
      <c r="W23" s="64"/>
      <c r="X23" s="369">
        <f>+'2.3 Augex (E)- Nominal values'!X23+'2.3 Augex (A) - Nominal values'!X23</f>
        <v>0</v>
      </c>
      <c r="Y23" s="61"/>
      <c r="Z23" s="369">
        <f>+'2.3 Augex (E)- Nominal values'!AA23+'2.3 Augex (A) - Nominal values'!Z23</f>
        <v>12703.68</v>
      </c>
      <c r="AA23" s="65"/>
      <c r="AB23" s="65"/>
      <c r="AC23" s="65"/>
      <c r="AD23" s="65"/>
      <c r="AE23" s="65"/>
      <c r="AF23" s="65"/>
      <c r="AG23" s="65"/>
      <c r="AH23" s="65"/>
      <c r="AI23" s="65"/>
      <c r="AJ23" s="65"/>
      <c r="AK23" s="64"/>
      <c r="AL23" s="369">
        <f>+'2.3 Augex (E)- Nominal values'!AM23+'2.3 Augex (A) - Nominal values'!AL23</f>
        <v>0</v>
      </c>
      <c r="AM23" s="369">
        <f>+'2.3 Augex (E)- Nominal values'!AN23+'2.3 Augex (A) - Nominal values'!AM23</f>
        <v>2041774.37</v>
      </c>
      <c r="AN23" s="61"/>
      <c r="AO23" s="369">
        <f>+'2.3 Augex (E)- Nominal values'!AP23+'2.3 Augex (A) - Nominal values'!AO23</f>
        <v>2896970.8</v>
      </c>
      <c r="AP23" s="369">
        <f>+'2.3 Augex (E)- Nominal values'!AQ23+'2.3 Augex (A) - Nominal values'!AP23</f>
        <v>0</v>
      </c>
      <c r="AQ23" s="369">
        <f>+'2.3 Augex (E)- Nominal values'!AR23+'2.3 Augex (A) - Nominal values'!AQ23</f>
        <v>1207722.58</v>
      </c>
      <c r="AR23" s="68">
        <f t="shared" si="0"/>
        <v>6159171.4299999997</v>
      </c>
      <c r="AS23" s="71" t="s">
        <v>181</v>
      </c>
      <c r="AT23" s="67">
        <v>0</v>
      </c>
      <c r="AU23" s="66"/>
      <c r="AV23" s="70">
        <v>636348.73</v>
      </c>
      <c r="AW23" s="67">
        <v>0</v>
      </c>
      <c r="AX23" s="66">
        <v>3000</v>
      </c>
      <c r="AY23" s="33"/>
      <c r="AZ23" s="56"/>
      <c r="BA23" s="33"/>
      <c r="BB23" s="33"/>
      <c r="BC23" s="33"/>
    </row>
    <row r="24" spans="2:55">
      <c r="B24" s="350" t="str">
        <f>+'2.3 Augex (A) - Nominal values'!B24</f>
        <v>82709921</v>
      </c>
      <c r="C24" s="58"/>
      <c r="D24" s="58"/>
      <c r="E24" s="58"/>
      <c r="F24" s="58"/>
      <c r="G24" s="58"/>
      <c r="H24" s="58"/>
      <c r="I24" s="58"/>
      <c r="J24" s="58"/>
      <c r="K24" s="58"/>
      <c r="L24" s="58"/>
      <c r="M24" s="350" t="str">
        <f>+'2.3 Augex (A) - Nominal values'!M24</f>
        <v>Switching station</v>
      </c>
      <c r="N24" s="350" t="str">
        <f>+'2.3 Augex (A) - Nominal values'!N24</f>
        <v>CPMNN00745</v>
      </c>
      <c r="O24" s="350" t="str">
        <f>+'2.3 Augex (A) - Nominal values'!O24</f>
        <v>New substation establishment</v>
      </c>
      <c r="P24" s="350" t="str">
        <f>+'2.3 Augex (A) - Nominal values'!P24</f>
        <v>Demand growth</v>
      </c>
      <c r="Q24" s="72"/>
      <c r="R24" s="61"/>
      <c r="S24" s="61"/>
      <c r="T24" s="61"/>
      <c r="U24" s="62"/>
      <c r="V24" s="63"/>
      <c r="W24" s="64"/>
      <c r="X24" s="369">
        <f>+'2.3 Augex (E)- Nominal values'!X24+'2.3 Augex (A) - Nominal values'!X24</f>
        <v>0</v>
      </c>
      <c r="Y24" s="61"/>
      <c r="Z24" s="369">
        <f>+'2.3 Augex (E)- Nominal values'!AA24+'2.3 Augex (A) - Nominal values'!Z24</f>
        <v>111157.2</v>
      </c>
      <c r="AA24" s="65"/>
      <c r="AB24" s="65"/>
      <c r="AC24" s="65"/>
      <c r="AD24" s="65"/>
      <c r="AE24" s="65"/>
      <c r="AF24" s="65"/>
      <c r="AG24" s="65"/>
      <c r="AH24" s="65"/>
      <c r="AI24" s="65"/>
      <c r="AJ24" s="65"/>
      <c r="AK24" s="64"/>
      <c r="AL24" s="369">
        <f>+'2.3 Augex (E)- Nominal values'!AM24+'2.3 Augex (A) - Nominal values'!AL24</f>
        <v>0</v>
      </c>
      <c r="AM24" s="369">
        <f>+'2.3 Augex (E)- Nominal values'!AN24+'2.3 Augex (A) - Nominal values'!AM24</f>
        <v>5170127.51</v>
      </c>
      <c r="AN24" s="61"/>
      <c r="AO24" s="369">
        <f>+'2.3 Augex (E)- Nominal values'!AP24+'2.3 Augex (A) - Nominal values'!AO24</f>
        <v>13725358.987759998</v>
      </c>
      <c r="AP24" s="369">
        <f>+'2.3 Augex (E)- Nominal values'!AQ24+'2.3 Augex (A) - Nominal values'!AP24</f>
        <v>267669.31224</v>
      </c>
      <c r="AQ24" s="369">
        <f>+'2.3 Augex (E)- Nominal values'!AR24+'2.3 Augex (A) - Nominal values'!AQ24</f>
        <v>1001756.1</v>
      </c>
      <c r="AR24" s="68">
        <f t="shared" si="0"/>
        <v>20276069.109999999</v>
      </c>
      <c r="AS24" s="71" t="s">
        <v>182</v>
      </c>
      <c r="AT24" s="67">
        <v>0</v>
      </c>
      <c r="AU24" s="66"/>
      <c r="AV24" s="70">
        <v>10332328.449999999</v>
      </c>
      <c r="AW24" s="67">
        <v>0</v>
      </c>
      <c r="AX24" s="66">
        <v>1909.09</v>
      </c>
      <c r="AY24" s="33"/>
      <c r="AZ24" s="56"/>
      <c r="BA24" s="33"/>
      <c r="BB24" s="33"/>
      <c r="BC24" s="33"/>
    </row>
    <row r="25" spans="2:55">
      <c r="B25" s="350">
        <f>+'2.3 Augex (A) - Nominal values'!B25</f>
        <v>82613011</v>
      </c>
      <c r="C25" s="58"/>
      <c r="D25" s="58"/>
      <c r="E25" s="58"/>
      <c r="F25" s="58"/>
      <c r="G25" s="58"/>
      <c r="H25" s="58"/>
      <c r="I25" s="58"/>
      <c r="J25" s="58"/>
      <c r="K25" s="58"/>
      <c r="L25" s="58"/>
      <c r="M25" s="350" t="str">
        <f>+'2.3 Augex (A) - Nominal values'!M25</f>
        <v>Zone substation</v>
      </c>
      <c r="N25" s="350" t="str">
        <f>+'2.3 Augex (A) - Nominal values'!N25</f>
        <v>CPMNN00758</v>
      </c>
      <c r="O25" s="350" t="str">
        <f>+'2.3 Augex (A) - Nominal values'!O25</f>
        <v>New substation establishment</v>
      </c>
      <c r="P25" s="350" t="str">
        <f>+'2.3 Augex (A) - Nominal values'!P25</f>
        <v>Demand growth</v>
      </c>
      <c r="Q25" s="72"/>
      <c r="R25" s="61"/>
      <c r="S25" s="61"/>
      <c r="T25" s="61"/>
      <c r="U25" s="62"/>
      <c r="V25" s="63"/>
      <c r="W25" s="64"/>
      <c r="X25" s="369">
        <f>+'2.3 Augex (E)- Nominal values'!X25+'2.3 Augex (A) - Nominal values'!X25</f>
        <v>877751.15999999992</v>
      </c>
      <c r="Y25" s="61"/>
      <c r="Z25" s="369">
        <f>+'2.3 Augex (E)- Nominal values'!AA25+'2.3 Augex (A) - Nominal values'!Z25</f>
        <v>133388.64000000001</v>
      </c>
      <c r="AA25" s="65"/>
      <c r="AB25" s="65"/>
      <c r="AC25" s="65"/>
      <c r="AD25" s="65"/>
      <c r="AE25" s="65"/>
      <c r="AF25" s="65"/>
      <c r="AG25" s="65"/>
      <c r="AH25" s="65"/>
      <c r="AI25" s="65"/>
      <c r="AJ25" s="65"/>
      <c r="AK25" s="64"/>
      <c r="AL25" s="369">
        <f>+'2.3 Augex (E)- Nominal values'!AM25+'2.3 Augex (A) - Nominal values'!AL25</f>
        <v>0</v>
      </c>
      <c r="AM25" s="369">
        <f>+'2.3 Augex (E)- Nominal values'!AN25+'2.3 Augex (A) - Nominal values'!AM25</f>
        <v>1156948.6500000004</v>
      </c>
      <c r="AN25" s="61"/>
      <c r="AO25" s="369">
        <f>+'2.3 Augex (E)- Nominal values'!AP25+'2.3 Augex (A) - Nominal values'!AO25</f>
        <v>5463689.3161249999</v>
      </c>
      <c r="AP25" s="369">
        <f>+'2.3 Augex (E)- Nominal values'!AQ25+'2.3 Augex (A) - Nominal values'!AP25</f>
        <v>524917.81387499999</v>
      </c>
      <c r="AQ25" s="369">
        <f>+'2.3 Augex (E)- Nominal values'!AR25+'2.3 Augex (A) - Nominal values'!AQ25</f>
        <v>277533.87000000005</v>
      </c>
      <c r="AR25" s="68">
        <f t="shared" si="0"/>
        <v>8434229.4499999993</v>
      </c>
      <c r="AS25" s="71" t="s">
        <v>182</v>
      </c>
      <c r="AT25" s="67">
        <v>0</v>
      </c>
      <c r="AU25" s="66"/>
      <c r="AV25" s="70">
        <v>4945082.2299999995</v>
      </c>
      <c r="AW25" s="67"/>
      <c r="AX25" s="66"/>
      <c r="AY25" s="33"/>
      <c r="AZ25" s="56"/>
      <c r="BA25" s="33"/>
      <c r="BB25" s="33"/>
      <c r="BC25" s="33"/>
    </row>
    <row r="26" spans="2:55">
      <c r="B26" s="350">
        <f>+'2.3 Augex (A) - Nominal values'!B26</f>
        <v>82550255</v>
      </c>
      <c r="C26" s="58"/>
      <c r="D26" s="58"/>
      <c r="E26" s="58"/>
      <c r="F26" s="58"/>
      <c r="G26" s="58"/>
      <c r="H26" s="58"/>
      <c r="I26" s="58"/>
      <c r="J26" s="58"/>
      <c r="K26" s="58"/>
      <c r="L26" s="58"/>
      <c r="M26" s="350" t="str">
        <f>+'2.3 Augex (A) - Nominal values'!M26</f>
        <v>Zone substation</v>
      </c>
      <c r="N26" s="350" t="str">
        <f>+'2.3 Augex (A) - Nominal values'!N26</f>
        <v>CPMNN00781</v>
      </c>
      <c r="O26" s="350" t="str">
        <f>+'2.3 Augex (A) - Nominal values'!O26</f>
        <v>New substation establishment</v>
      </c>
      <c r="P26" s="350" t="str">
        <f>+'2.3 Augex (A) - Nominal values'!P26</f>
        <v>Demand growth</v>
      </c>
      <c r="Q26" s="72"/>
      <c r="R26" s="61"/>
      <c r="S26" s="61"/>
      <c r="T26" s="61"/>
      <c r="U26" s="62"/>
      <c r="V26" s="63"/>
      <c r="W26" s="64"/>
      <c r="X26" s="369">
        <f>+'2.3 Augex (E)- Nominal values'!X26+'2.3 Augex (A) - Nominal values'!X26</f>
        <v>1791410.3219999999</v>
      </c>
      <c r="Y26" s="61"/>
      <c r="Z26" s="369">
        <f>+'2.3 Augex (E)- Nominal values'!AA26+'2.3 Augex (A) - Nominal values'!Z26</f>
        <v>79398</v>
      </c>
      <c r="AA26" s="65"/>
      <c r="AB26" s="65"/>
      <c r="AC26" s="65"/>
      <c r="AD26" s="65"/>
      <c r="AE26" s="65"/>
      <c r="AF26" s="65"/>
      <c r="AG26" s="65"/>
      <c r="AH26" s="65"/>
      <c r="AI26" s="65"/>
      <c r="AJ26" s="65"/>
      <c r="AK26" s="64"/>
      <c r="AL26" s="369">
        <f>+'2.3 Augex (E)- Nominal values'!AM26+'2.3 Augex (A) - Nominal values'!AL26</f>
        <v>0</v>
      </c>
      <c r="AM26" s="369">
        <f>+'2.3 Augex (E)- Nominal values'!AN26+'2.3 Augex (A) - Nominal values'!AM26</f>
        <v>2402146.0079999994</v>
      </c>
      <c r="AN26" s="61"/>
      <c r="AO26" s="369">
        <f>+'2.3 Augex (E)- Nominal values'!AP26+'2.3 Augex (A) - Nominal values'!AO26</f>
        <v>4593931.7500000028</v>
      </c>
      <c r="AP26" s="369">
        <f>+'2.3 Augex (E)- Nominal values'!AQ26+'2.3 Augex (A) - Nominal values'!AP26</f>
        <v>0</v>
      </c>
      <c r="AQ26" s="369">
        <f>+'2.3 Augex (E)- Nominal values'!AR26+'2.3 Augex (A) - Nominal values'!AQ26</f>
        <v>261598.02</v>
      </c>
      <c r="AR26" s="68">
        <f t="shared" si="0"/>
        <v>9128484.1000000015</v>
      </c>
      <c r="AS26" s="71" t="s">
        <v>184</v>
      </c>
      <c r="AT26" s="67">
        <v>0</v>
      </c>
      <c r="AU26" s="66"/>
      <c r="AV26" s="70">
        <v>1729667.55</v>
      </c>
      <c r="AW26" s="67"/>
      <c r="AX26" s="66"/>
      <c r="AY26" s="33"/>
      <c r="AZ26" s="56"/>
      <c r="BA26" s="33"/>
      <c r="BB26" s="33"/>
      <c r="BC26" s="33"/>
    </row>
    <row r="27" spans="2:55">
      <c r="B27" s="350">
        <f>+'2.3 Augex (A) - Nominal values'!B27</f>
        <v>82618594</v>
      </c>
      <c r="C27" s="58"/>
      <c r="D27" s="58"/>
      <c r="E27" s="58"/>
      <c r="F27" s="58"/>
      <c r="G27" s="58"/>
      <c r="H27" s="58"/>
      <c r="I27" s="58"/>
      <c r="J27" s="58"/>
      <c r="K27" s="58"/>
      <c r="L27" s="58"/>
      <c r="M27" s="350" t="str">
        <f>+'2.3 Augex (A) - Nominal values'!M27</f>
        <v>Zone substation</v>
      </c>
      <c r="N27" s="350" t="str">
        <f>+'2.3 Augex (A) - Nominal values'!N27</f>
        <v>CPMNN00782</v>
      </c>
      <c r="O27" s="350" t="str">
        <f>+'2.3 Augex (A) - Nominal values'!O27</f>
        <v>New substation establishment</v>
      </c>
      <c r="P27" s="350" t="str">
        <f>+'2.3 Augex (A) - Nominal values'!P27</f>
        <v>Demand growth</v>
      </c>
      <c r="Q27" s="72"/>
      <c r="R27" s="61"/>
      <c r="S27" s="61"/>
      <c r="T27" s="61"/>
      <c r="U27" s="62"/>
      <c r="V27" s="63"/>
      <c r="W27" s="64"/>
      <c r="X27" s="369">
        <f>+'2.3 Augex (E)- Nominal values'!X27+'2.3 Augex (A) - Nominal values'!X27</f>
        <v>2830747.4909999999</v>
      </c>
      <c r="Y27" s="61"/>
      <c r="Z27" s="369">
        <f>+'2.3 Augex (E)- Nominal values'!AA27+'2.3 Augex (A) - Nominal values'!Z27</f>
        <v>155620.08000000002</v>
      </c>
      <c r="AA27" s="65"/>
      <c r="AB27" s="65"/>
      <c r="AC27" s="65"/>
      <c r="AD27" s="65"/>
      <c r="AE27" s="65"/>
      <c r="AF27" s="65"/>
      <c r="AG27" s="65"/>
      <c r="AH27" s="65"/>
      <c r="AI27" s="65"/>
      <c r="AJ27" s="65"/>
      <c r="AK27" s="64"/>
      <c r="AL27" s="369">
        <f>+'2.3 Augex (E)- Nominal values'!AM27+'2.3 Augex (A) - Nominal values'!AL27</f>
        <v>649520.00000000012</v>
      </c>
      <c r="AM27" s="369">
        <f>+'2.3 Augex (E)- Nominal values'!AN27+'2.3 Augex (A) - Nominal values'!AM27</f>
        <v>2295967.3390000002</v>
      </c>
      <c r="AN27" s="61"/>
      <c r="AO27" s="369">
        <f>+'2.3 Augex (E)- Nominal values'!AP27+'2.3 Augex (A) - Nominal values'!AO27</f>
        <v>3136814.2256000005</v>
      </c>
      <c r="AP27" s="369">
        <f>+'2.3 Augex (E)- Nominal values'!AQ27+'2.3 Augex (A) - Nominal values'!AP27</f>
        <v>6668853.7943999991</v>
      </c>
      <c r="AQ27" s="369">
        <f>+'2.3 Augex (E)- Nominal values'!AR27+'2.3 Augex (A) - Nominal values'!AQ27</f>
        <v>140700.39000000001</v>
      </c>
      <c r="AR27" s="68">
        <f t="shared" si="0"/>
        <v>15878223.32</v>
      </c>
      <c r="AS27" s="71" t="s">
        <v>181</v>
      </c>
      <c r="AT27" s="67">
        <v>0</v>
      </c>
      <c r="AU27" s="66"/>
      <c r="AV27" s="70">
        <v>8617053.5099999998</v>
      </c>
      <c r="AW27" s="67"/>
      <c r="AX27" s="66"/>
      <c r="AY27" s="33"/>
      <c r="AZ27" s="56"/>
      <c r="BA27" s="33"/>
      <c r="BB27" s="33"/>
      <c r="BC27" s="33"/>
    </row>
    <row r="28" spans="2:55">
      <c r="B28" s="350">
        <f>+'2.3 Augex (A) - Nominal values'!B28</f>
        <v>82772842</v>
      </c>
      <c r="C28" s="58"/>
      <c r="D28" s="58"/>
      <c r="E28" s="58"/>
      <c r="F28" s="58"/>
      <c r="G28" s="58"/>
      <c r="H28" s="58"/>
      <c r="I28" s="58"/>
      <c r="J28" s="58"/>
      <c r="K28" s="58"/>
      <c r="L28" s="58"/>
      <c r="M28" s="350" t="str">
        <f>+'2.3 Augex (A) - Nominal values'!M28</f>
        <v>Zone substation</v>
      </c>
      <c r="N28" s="350" t="str">
        <f>+'2.3 Augex (A) - Nominal values'!N28</f>
        <v>CPMNN01126</v>
      </c>
      <c r="O28" s="350" t="str">
        <f>+'2.3 Augex (A) - Nominal values'!O28</f>
        <v>New substation establishment</v>
      </c>
      <c r="P28" s="350" t="str">
        <f>+'2.3 Augex (A) - Nominal values'!P28</f>
        <v>Demand growth</v>
      </c>
      <c r="Q28" s="60"/>
      <c r="R28" s="61"/>
      <c r="S28" s="61"/>
      <c r="T28" s="61"/>
      <c r="U28" s="62"/>
      <c r="V28" s="63"/>
      <c r="W28" s="64"/>
      <c r="X28" s="369">
        <f>+'2.3 Augex (E)- Nominal values'!X28+'2.3 Augex (A) - Nominal values'!X28</f>
        <v>702200.92800000007</v>
      </c>
      <c r="Y28" s="61"/>
      <c r="Z28" s="369">
        <f>+'2.3 Augex (E)- Nominal values'!AA28+'2.3 Augex (A) - Nominal values'!Z28</f>
        <v>177851.52000000002</v>
      </c>
      <c r="AA28" s="65"/>
      <c r="AB28" s="65"/>
      <c r="AC28" s="65"/>
      <c r="AD28" s="65"/>
      <c r="AE28" s="65"/>
      <c r="AF28" s="65"/>
      <c r="AG28" s="65"/>
      <c r="AH28" s="65"/>
      <c r="AI28" s="65"/>
      <c r="AJ28" s="65"/>
      <c r="AK28" s="64"/>
      <c r="AL28" s="369">
        <f>+'2.3 Augex (E)- Nominal values'!AM28+'2.3 Augex (A) - Nominal values'!AL28</f>
        <v>162380.00000000003</v>
      </c>
      <c r="AM28" s="369">
        <f>+'2.3 Augex (E)- Nominal values'!AN28+'2.3 Augex (A) - Nominal values'!AM28</f>
        <v>1533019.6219999997</v>
      </c>
      <c r="AN28" s="61"/>
      <c r="AO28" s="369">
        <f>+'2.3 Augex (E)- Nominal values'!AP28+'2.3 Augex (A) - Nominal values'!AO28</f>
        <v>6085292.2389499983</v>
      </c>
      <c r="AP28" s="369">
        <f>+'2.3 Augex (E)- Nominal values'!AQ28+'2.3 Augex (A) - Nominal values'!AP28</f>
        <v>3987072.8410500009</v>
      </c>
      <c r="AQ28" s="369">
        <f>+'2.3 Augex (E)- Nominal values'!AR28+'2.3 Augex (A) - Nominal values'!AQ28</f>
        <v>318273.39</v>
      </c>
      <c r="AR28" s="68">
        <f t="shared" si="0"/>
        <v>12966090.539999999</v>
      </c>
      <c r="AS28" s="71" t="s">
        <v>182</v>
      </c>
      <c r="AT28" s="67">
        <v>0</v>
      </c>
      <c r="AU28" s="66"/>
      <c r="AV28" s="70">
        <v>8754194.7799999993</v>
      </c>
      <c r="AW28" s="67"/>
      <c r="AX28" s="66"/>
      <c r="AY28" s="33"/>
      <c r="AZ28" s="56"/>
      <c r="BA28" s="33"/>
      <c r="BB28" s="33"/>
      <c r="BC28" s="33"/>
    </row>
    <row r="29" spans="2:55">
      <c r="B29" s="350" t="str">
        <f>+'2.3 Augex (A) - Nominal values'!B29</f>
        <v>20020706</v>
      </c>
      <c r="C29" s="58"/>
      <c r="D29" s="58"/>
      <c r="E29" s="58"/>
      <c r="F29" s="58"/>
      <c r="G29" s="58"/>
      <c r="H29" s="58"/>
      <c r="I29" s="58"/>
      <c r="J29" s="58"/>
      <c r="K29" s="58"/>
      <c r="L29" s="58"/>
      <c r="M29" s="350" t="str">
        <f>+'2.3 Augex (A) - Nominal values'!M29</f>
        <v>Zone substation</v>
      </c>
      <c r="N29" s="350" t="str">
        <f>+'2.3 Augex (A) - Nominal values'!N29</f>
        <v>CPMNN01162</v>
      </c>
      <c r="O29" s="350" t="str">
        <f>+'2.3 Augex (A) - Nominal values'!O29</f>
        <v>Substation upgrade - capacity</v>
      </c>
      <c r="P29" s="350" t="str">
        <f>+'2.3 Augex (A) - Nominal values'!P29</f>
        <v>Demand growth</v>
      </c>
      <c r="Q29" s="60"/>
      <c r="R29" s="61"/>
      <c r="S29" s="61"/>
      <c r="T29" s="61"/>
      <c r="U29" s="62"/>
      <c r="V29" s="63"/>
      <c r="W29" s="64"/>
      <c r="X29" s="369">
        <f>+'2.3 Augex (E)- Nominal values'!X29+'2.3 Augex (A) - Nominal values'!X29</f>
        <v>638364.48</v>
      </c>
      <c r="Y29" s="61"/>
      <c r="Z29" s="369">
        <f>+'2.3 Augex (E)- Nominal values'!AA29+'2.3 Augex (A) - Nominal values'!Z29</f>
        <v>123860.88</v>
      </c>
      <c r="AA29" s="65"/>
      <c r="AB29" s="65"/>
      <c r="AC29" s="65"/>
      <c r="AD29" s="65"/>
      <c r="AE29" s="65"/>
      <c r="AF29" s="65"/>
      <c r="AG29" s="65"/>
      <c r="AH29" s="65"/>
      <c r="AI29" s="65"/>
      <c r="AJ29" s="65"/>
      <c r="AK29" s="64"/>
      <c r="AL29" s="369">
        <f>+'2.3 Augex (E)- Nominal values'!AM29+'2.3 Augex (A) - Nominal values'!AL29</f>
        <v>0</v>
      </c>
      <c r="AM29" s="369">
        <f>+'2.3 Augex (E)- Nominal values'!AN29+'2.3 Augex (A) - Nominal values'!AM29</f>
        <v>2007882.6400000001</v>
      </c>
      <c r="AN29" s="61"/>
      <c r="AO29" s="369">
        <f>+'2.3 Augex (E)- Nominal values'!AP29+'2.3 Augex (A) - Nominal values'!AO29</f>
        <v>3441627.1107500005</v>
      </c>
      <c r="AP29" s="369">
        <f>+'2.3 Augex (E)- Nominal values'!AQ29+'2.3 Augex (A) - Nominal values'!AP29</f>
        <v>3274869.65925</v>
      </c>
      <c r="AQ29" s="369">
        <f>+'2.3 Augex (E)- Nominal values'!AR29+'2.3 Augex (A) - Nominal values'!AQ29</f>
        <v>570697.02095599996</v>
      </c>
      <c r="AR29" s="68">
        <f t="shared" si="0"/>
        <v>10057301.790956002</v>
      </c>
      <c r="AS29" s="69" t="s">
        <v>181</v>
      </c>
      <c r="AT29" s="67">
        <v>0</v>
      </c>
      <c r="AU29" s="66"/>
      <c r="AV29" s="70">
        <v>4810927.4400000004</v>
      </c>
      <c r="AW29" s="67">
        <v>183417.11</v>
      </c>
      <c r="AX29" s="66">
        <v>0</v>
      </c>
      <c r="AY29" s="33"/>
      <c r="AZ29" s="56"/>
      <c r="BA29" s="33"/>
      <c r="BB29" s="33"/>
      <c r="BC29" s="33"/>
    </row>
    <row r="30" spans="2:55">
      <c r="B30" s="350">
        <f>+'2.3 Augex (A) - Nominal values'!B30</f>
        <v>82866131</v>
      </c>
      <c r="C30" s="58"/>
      <c r="D30" s="58"/>
      <c r="E30" s="58"/>
      <c r="F30" s="58"/>
      <c r="G30" s="58"/>
      <c r="H30" s="58"/>
      <c r="I30" s="58"/>
      <c r="J30" s="58"/>
      <c r="K30" s="58"/>
      <c r="L30" s="58"/>
      <c r="M30" s="350" t="str">
        <f>+'2.3 Augex (A) - Nominal values'!M30</f>
        <v>Zone substation</v>
      </c>
      <c r="N30" s="350" t="str">
        <f>+'2.3 Augex (A) - Nominal values'!N30</f>
        <v>CPMNN01171</v>
      </c>
      <c r="O30" s="350" t="str">
        <f>+'2.3 Augex (A) - Nominal values'!O30</f>
        <v>New substation establishment</v>
      </c>
      <c r="P30" s="350" t="str">
        <f>+'2.3 Augex (A) - Nominal values'!P30</f>
        <v>Demand growth</v>
      </c>
      <c r="Q30" s="60"/>
      <c r="R30" s="61"/>
      <c r="S30" s="61"/>
      <c r="T30" s="61"/>
      <c r="U30" s="62"/>
      <c r="V30" s="63"/>
      <c r="W30" s="64"/>
      <c r="X30" s="369">
        <f>+'2.3 Augex (E)- Nominal values'!X30+'2.3 Augex (A) - Nominal values'!X30</f>
        <v>1444299.6360000002</v>
      </c>
      <c r="Y30" s="61"/>
      <c r="Z30" s="369">
        <f>+'2.3 Augex (E)- Nominal values'!AA30+'2.3 Augex (A) - Nominal values'!Z30</f>
        <v>136564.56</v>
      </c>
      <c r="AA30" s="65"/>
      <c r="AB30" s="65"/>
      <c r="AC30" s="65"/>
      <c r="AD30" s="65"/>
      <c r="AE30" s="65"/>
      <c r="AF30" s="65"/>
      <c r="AG30" s="65"/>
      <c r="AH30" s="65"/>
      <c r="AI30" s="65"/>
      <c r="AJ30" s="65"/>
      <c r="AK30" s="64"/>
      <c r="AL30" s="369">
        <f>+'2.3 Augex (E)- Nominal values'!AM30+'2.3 Augex (A) - Nominal values'!AL30</f>
        <v>0</v>
      </c>
      <c r="AM30" s="369">
        <f>+'2.3 Augex (E)- Nominal values'!AN30+'2.3 Augex (A) - Nominal values'!AM30</f>
        <v>2728888.034</v>
      </c>
      <c r="AN30" s="61"/>
      <c r="AO30" s="369">
        <f>+'2.3 Augex (E)- Nominal values'!AP30+'2.3 Augex (A) - Nominal values'!AO30</f>
        <v>6325129.4095239993</v>
      </c>
      <c r="AP30" s="369">
        <f>+'2.3 Augex (E)- Nominal values'!AQ30+'2.3 Augex (A) - Nominal values'!AP30</f>
        <v>2152932.3704760005</v>
      </c>
      <c r="AQ30" s="369">
        <f>+'2.3 Augex (E)- Nominal values'!AR30+'2.3 Augex (A) - Nominal values'!AQ30</f>
        <v>936055.28542000009</v>
      </c>
      <c r="AR30" s="68">
        <f t="shared" si="0"/>
        <v>13723869.29542</v>
      </c>
      <c r="AS30" s="69" t="s">
        <v>182</v>
      </c>
      <c r="AT30" s="67">
        <v>0</v>
      </c>
      <c r="AU30" s="66"/>
      <c r="AV30" s="70">
        <v>5980890.3399999999</v>
      </c>
      <c r="AW30" s="67">
        <v>228796.34</v>
      </c>
      <c r="AX30" s="66">
        <v>108104.42</v>
      </c>
      <c r="AY30" s="33"/>
      <c r="AZ30" s="56"/>
      <c r="BA30" s="33"/>
      <c r="BB30" s="33"/>
      <c r="BC30" s="33"/>
    </row>
    <row r="31" spans="2:55">
      <c r="B31" s="350">
        <f>+'2.3 Augex (A) - Nominal values'!B31</f>
        <v>30064304</v>
      </c>
      <c r="C31" s="58"/>
      <c r="D31" s="58"/>
      <c r="E31" s="58"/>
      <c r="F31" s="58"/>
      <c r="G31" s="58"/>
      <c r="H31" s="58"/>
      <c r="I31" s="58"/>
      <c r="J31" s="58"/>
      <c r="K31" s="58"/>
      <c r="L31" s="58"/>
      <c r="M31" s="350" t="str">
        <f>+'2.3 Augex (A) - Nominal values'!M31</f>
        <v>Zone substation</v>
      </c>
      <c r="N31" s="350" t="str">
        <f>+'2.3 Augex (A) - Nominal values'!N31</f>
        <v>CPMNN01197</v>
      </c>
      <c r="O31" s="350" t="str">
        <f>+'2.3 Augex (A) - Nominal values'!O31</f>
        <v>New substation establishment</v>
      </c>
      <c r="P31" s="350" t="str">
        <f>+'2.3 Augex (A) - Nominal values'!P31</f>
        <v>Demand growth</v>
      </c>
      <c r="Q31" s="60"/>
      <c r="R31" s="61"/>
      <c r="S31" s="61"/>
      <c r="T31" s="61"/>
      <c r="U31" s="62"/>
      <c r="V31" s="63"/>
      <c r="W31" s="64"/>
      <c r="X31" s="369">
        <f>+'2.3 Augex (E)- Nominal values'!X31+'2.3 Augex (A) - Nominal values'!X31</f>
        <v>3511004.6399999997</v>
      </c>
      <c r="Y31" s="61"/>
      <c r="Z31" s="369">
        <f>+'2.3 Augex (E)- Nominal values'!AA31+'2.3 Augex (A) - Nominal values'!Z31</f>
        <v>168323.76</v>
      </c>
      <c r="AA31" s="65"/>
      <c r="AB31" s="65"/>
      <c r="AC31" s="65"/>
      <c r="AD31" s="65"/>
      <c r="AE31" s="65"/>
      <c r="AF31" s="65"/>
      <c r="AG31" s="65"/>
      <c r="AH31" s="65"/>
      <c r="AI31" s="65"/>
      <c r="AJ31" s="65"/>
      <c r="AK31" s="64"/>
      <c r="AL31" s="369">
        <f>+'2.3 Augex (E)- Nominal values'!AM31+'2.3 Augex (A) - Nominal values'!AL31</f>
        <v>0</v>
      </c>
      <c r="AM31" s="369">
        <f>+'2.3 Augex (E)- Nominal values'!AN31+'2.3 Augex (A) - Nominal values'!AM31</f>
        <v>2062874.6000000006</v>
      </c>
      <c r="AN31" s="61"/>
      <c r="AO31" s="369">
        <f>+'2.3 Augex (E)- Nominal values'!AP31+'2.3 Augex (A) - Nominal values'!AO31</f>
        <v>7641361.2079999996</v>
      </c>
      <c r="AP31" s="369">
        <f>+'2.3 Augex (E)- Nominal values'!AQ31+'2.3 Augex (A) - Nominal values'!AP31</f>
        <v>3404133.3220000002</v>
      </c>
      <c r="AQ31" s="369">
        <f>+'2.3 Augex (E)- Nominal values'!AR31+'2.3 Augex (A) - Nominal values'!AQ31</f>
        <v>229268.53999999998</v>
      </c>
      <c r="AR31" s="68">
        <f t="shared" si="0"/>
        <v>17016966.07</v>
      </c>
      <c r="AS31" s="69" t="s">
        <v>182</v>
      </c>
      <c r="AT31" s="67">
        <v>0</v>
      </c>
      <c r="AU31" s="66"/>
      <c r="AV31" s="70">
        <v>9738781.4199999999</v>
      </c>
      <c r="AW31" s="67">
        <v>0</v>
      </c>
      <c r="AX31" s="66">
        <v>3700.54</v>
      </c>
      <c r="AY31" s="33"/>
      <c r="AZ31" s="56"/>
      <c r="BA31" s="33"/>
      <c r="BB31" s="33"/>
      <c r="BC31" s="33"/>
    </row>
    <row r="32" spans="2:55">
      <c r="B32" s="350" t="str">
        <f>+'2.3 Augex (A) - Nominal values'!B32</f>
        <v>82647119</v>
      </c>
      <c r="C32" s="58"/>
      <c r="D32" s="58"/>
      <c r="E32" s="58"/>
      <c r="F32" s="58"/>
      <c r="G32" s="58"/>
      <c r="H32" s="58"/>
      <c r="I32" s="58"/>
      <c r="J32" s="58"/>
      <c r="K32" s="58"/>
      <c r="L32" s="58"/>
      <c r="M32" s="350" t="str">
        <f>+'2.3 Augex (A) - Nominal values'!M32</f>
        <v>Zone substation</v>
      </c>
      <c r="N32" s="350" t="str">
        <f>+'2.3 Augex (A) - Nominal values'!N32</f>
        <v>CPMNN01306</v>
      </c>
      <c r="O32" s="350" t="str">
        <f>+'2.3 Augex (A) - Nominal values'!O32</f>
        <v>New substation establishment</v>
      </c>
      <c r="P32" s="350" t="str">
        <f>+'2.3 Augex (A) - Nominal values'!P32</f>
        <v>Demand growth</v>
      </c>
      <c r="Q32" s="60"/>
      <c r="R32" s="61"/>
      <c r="S32" s="61"/>
      <c r="T32" s="61"/>
      <c r="U32" s="62"/>
      <c r="V32" s="63"/>
      <c r="W32" s="64"/>
      <c r="X32" s="369">
        <f>+'2.3 Augex (E)- Nominal values'!X32+'2.3 Augex (A) - Nominal values'!X32</f>
        <v>4169341</v>
      </c>
      <c r="Y32" s="61"/>
      <c r="Z32" s="369">
        <f>+'2.3 Augex (E)- Nominal values'!AA32+'2.3 Augex (A) - Nominal values'!Z32</f>
        <v>127036.8</v>
      </c>
      <c r="AA32" s="65"/>
      <c r="AB32" s="65"/>
      <c r="AC32" s="65"/>
      <c r="AD32" s="65"/>
      <c r="AE32" s="65"/>
      <c r="AF32" s="65"/>
      <c r="AG32" s="65"/>
      <c r="AH32" s="65"/>
      <c r="AI32" s="65"/>
      <c r="AJ32" s="65"/>
      <c r="AK32" s="64"/>
      <c r="AL32" s="369">
        <f>+'2.3 Augex (E)- Nominal values'!AM32+'2.3 Augex (A) - Nominal values'!AL32</f>
        <v>162380.00000000003</v>
      </c>
      <c r="AM32" s="369">
        <f>+'2.3 Augex (E)- Nominal values'!AN32+'2.3 Augex (A) - Nominal values'!AM32</f>
        <v>3100395.9060000004</v>
      </c>
      <c r="AN32" s="61"/>
      <c r="AO32" s="369">
        <f>+'2.3 Augex (E)- Nominal values'!AP32+'2.3 Augex (A) - Nominal values'!AO32</f>
        <v>2545896.4799470012</v>
      </c>
      <c r="AP32" s="369">
        <f>+'2.3 Augex (E)- Nominal values'!AQ32+'2.3 Augex (A) - Nominal values'!AP32</f>
        <v>7058426.740052999</v>
      </c>
      <c r="AQ32" s="369">
        <f>+'2.3 Augex (E)- Nominal values'!AR32+'2.3 Augex (A) - Nominal values'!AQ32</f>
        <v>435738.11</v>
      </c>
      <c r="AR32" s="68">
        <f t="shared" si="0"/>
        <v>17599215.035999998</v>
      </c>
      <c r="AS32" s="69" t="s">
        <v>148</v>
      </c>
      <c r="AT32" s="67">
        <v>0</v>
      </c>
      <c r="AU32" s="66"/>
      <c r="AV32" s="70">
        <v>7224934.8200000003</v>
      </c>
      <c r="AW32" s="67">
        <v>51264.280000000006</v>
      </c>
      <c r="AX32" s="66">
        <v>0</v>
      </c>
      <c r="AY32" s="33"/>
      <c r="AZ32" s="56"/>
      <c r="BA32" s="33"/>
      <c r="BB32" s="33"/>
      <c r="BC32" s="33"/>
    </row>
    <row r="33" spans="2:55">
      <c r="B33" s="350" t="str">
        <f>+'2.3 Augex (A) - Nominal values'!B33</f>
        <v>20011587</v>
      </c>
      <c r="C33" s="58"/>
      <c r="D33" s="58"/>
      <c r="E33" s="58"/>
      <c r="F33" s="58"/>
      <c r="G33" s="58"/>
      <c r="H33" s="58"/>
      <c r="I33" s="58"/>
      <c r="J33" s="58"/>
      <c r="K33" s="58"/>
      <c r="L33" s="58"/>
      <c r="M33" s="350" t="str">
        <f>+'2.3 Augex (A) - Nominal values'!M33</f>
        <v>Zone substation</v>
      </c>
      <c r="N33" s="350" t="str">
        <f>+'2.3 Augex (A) - Nominal values'!N33</f>
        <v>CPMNN01346</v>
      </c>
      <c r="O33" s="350" t="str">
        <f>+'2.3 Augex (A) - Nominal values'!O33</f>
        <v>Substation upgrade - capacity</v>
      </c>
      <c r="P33" s="350" t="str">
        <f>+'2.3 Augex (A) - Nominal values'!P33</f>
        <v>Demand growth</v>
      </c>
      <c r="Q33" s="60"/>
      <c r="R33" s="61"/>
      <c r="S33" s="61"/>
      <c r="T33" s="61"/>
      <c r="U33" s="62"/>
      <c r="V33" s="63"/>
      <c r="W33" s="64"/>
      <c r="X33" s="369">
        <f>+'2.3 Augex (E)- Nominal values'!X33+'2.3 Augex (A) - Nominal values'!X33</f>
        <v>965526.27599999995</v>
      </c>
      <c r="Y33" s="61"/>
      <c r="Z33" s="369">
        <f>+'2.3 Augex (E)- Nominal values'!AA33+'2.3 Augex (A) - Nominal values'!Z33</f>
        <v>0</v>
      </c>
      <c r="AA33" s="65"/>
      <c r="AB33" s="65"/>
      <c r="AC33" s="65"/>
      <c r="AD33" s="65"/>
      <c r="AE33" s="65"/>
      <c r="AF33" s="65"/>
      <c r="AG33" s="65"/>
      <c r="AH33" s="65"/>
      <c r="AI33" s="65"/>
      <c r="AJ33" s="65"/>
      <c r="AK33" s="64"/>
      <c r="AL33" s="369">
        <f>+'2.3 Augex (E)- Nominal values'!AM33+'2.3 Augex (A) - Nominal values'!AL33</f>
        <v>0</v>
      </c>
      <c r="AM33" s="369">
        <f>+'2.3 Augex (E)- Nominal values'!AN33+'2.3 Augex (A) - Nominal values'!AM33</f>
        <v>1500931.6740000001</v>
      </c>
      <c r="AN33" s="61"/>
      <c r="AO33" s="369">
        <f>+'2.3 Augex (E)- Nominal values'!AP33+'2.3 Augex (A) - Nominal values'!AO33</f>
        <v>3619282.3077999996</v>
      </c>
      <c r="AP33" s="369">
        <f>+'2.3 Augex (E)- Nominal values'!AQ33+'2.3 Augex (A) - Nominal values'!AP33</f>
        <v>191416.7022</v>
      </c>
      <c r="AQ33" s="369">
        <f>+'2.3 Augex (E)- Nominal values'!AR33+'2.3 Augex (A) - Nominal values'!AQ33</f>
        <v>103399.78</v>
      </c>
      <c r="AR33" s="68">
        <f t="shared" si="0"/>
        <v>6380556.7400000002</v>
      </c>
      <c r="AS33" s="69" t="s">
        <v>185</v>
      </c>
      <c r="AT33" s="67">
        <v>0</v>
      </c>
      <c r="AU33" s="66"/>
      <c r="AV33" s="70">
        <v>2684229.17</v>
      </c>
      <c r="AW33" s="67"/>
      <c r="AX33" s="66"/>
      <c r="AY33" s="33"/>
      <c r="AZ33" s="56"/>
      <c r="BA33" s="33"/>
      <c r="BB33" s="33"/>
      <c r="BC33" s="33"/>
    </row>
    <row r="34" spans="2:55">
      <c r="B34" s="350">
        <f>+'2.3 Augex (A) - Nominal values'!B34</f>
        <v>81622293</v>
      </c>
      <c r="C34" s="58"/>
      <c r="D34" s="58"/>
      <c r="E34" s="58"/>
      <c r="F34" s="58"/>
      <c r="G34" s="58"/>
      <c r="H34" s="58"/>
      <c r="I34" s="58"/>
      <c r="J34" s="58"/>
      <c r="K34" s="58"/>
      <c r="L34" s="58"/>
      <c r="M34" s="350" t="str">
        <f>+'2.3 Augex (A) - Nominal values'!M34</f>
        <v>Zone substation</v>
      </c>
      <c r="N34" s="350" t="str">
        <f>+'2.3 Augex (A) - Nominal values'!N34</f>
        <v>CPMNN01450</v>
      </c>
      <c r="O34" s="350" t="str">
        <f>+'2.3 Augex (A) - Nominal values'!O34</f>
        <v>New substation establishment</v>
      </c>
      <c r="P34" s="350" t="str">
        <f>+'2.3 Augex (A) - Nominal values'!P34</f>
        <v>Demand growth</v>
      </c>
      <c r="Q34" s="60"/>
      <c r="R34" s="61"/>
      <c r="S34" s="61"/>
      <c r="T34" s="61"/>
      <c r="U34" s="62"/>
      <c r="V34" s="63"/>
      <c r="W34" s="64"/>
      <c r="X34" s="369">
        <f>+'2.3 Augex (E)- Nominal values'!X34+'2.3 Augex (A) - Nominal values'!X34</f>
        <v>1466243.415</v>
      </c>
      <c r="Y34" s="61"/>
      <c r="Z34" s="369">
        <f>+'2.3 Augex (E)- Nominal values'!AA34+'2.3 Augex (A) - Nominal values'!Z34</f>
        <v>111157.2</v>
      </c>
      <c r="AA34" s="65"/>
      <c r="AB34" s="65"/>
      <c r="AC34" s="65"/>
      <c r="AD34" s="65"/>
      <c r="AE34" s="65"/>
      <c r="AF34" s="65"/>
      <c r="AG34" s="65"/>
      <c r="AH34" s="65"/>
      <c r="AI34" s="65"/>
      <c r="AJ34" s="65"/>
      <c r="AK34" s="64"/>
      <c r="AL34" s="369">
        <f>+'2.3 Augex (E)- Nominal values'!AM34+'2.3 Augex (A) - Nominal values'!AL34</f>
        <v>0</v>
      </c>
      <c r="AM34" s="369">
        <f>+'2.3 Augex (E)- Nominal values'!AN34+'2.3 Augex (A) - Nominal values'!AM34</f>
        <v>1704553.8350000002</v>
      </c>
      <c r="AN34" s="61"/>
      <c r="AO34" s="369">
        <f>+'2.3 Augex (E)- Nominal values'!AP34+'2.3 Augex (A) - Nominal values'!AO34</f>
        <v>3012136.2244000006</v>
      </c>
      <c r="AP34" s="369">
        <f>+'2.3 Augex (E)- Nominal values'!AQ34+'2.3 Augex (A) - Nominal values'!AP34</f>
        <v>3765324.5655999994</v>
      </c>
      <c r="AQ34" s="369">
        <f>+'2.3 Augex (E)- Nominal values'!AR34+'2.3 Augex (A) - Nominal values'!AQ34</f>
        <v>117137.64</v>
      </c>
      <c r="AR34" s="68">
        <f t="shared" si="0"/>
        <v>10176552.880000001</v>
      </c>
      <c r="AS34" s="69" t="s">
        <v>182</v>
      </c>
      <c r="AT34" s="67">
        <v>0</v>
      </c>
      <c r="AU34" s="66"/>
      <c r="AV34" s="70">
        <v>5654147.0499999998</v>
      </c>
      <c r="AW34" s="67"/>
      <c r="AX34" s="66"/>
      <c r="AY34" s="33"/>
      <c r="AZ34" s="56"/>
      <c r="BA34" s="33"/>
      <c r="BB34" s="33"/>
      <c r="BC34" s="33"/>
    </row>
    <row r="35" spans="2:55">
      <c r="B35" s="350">
        <f>+'2.3 Augex (A) - Nominal values'!B35</f>
        <v>82613244</v>
      </c>
      <c r="C35" s="58"/>
      <c r="D35" s="58"/>
      <c r="E35" s="58"/>
      <c r="F35" s="58"/>
      <c r="G35" s="58"/>
      <c r="H35" s="58"/>
      <c r="I35" s="58"/>
      <c r="J35" s="58"/>
      <c r="K35" s="58"/>
      <c r="L35" s="58"/>
      <c r="M35" s="350" t="str">
        <f>+'2.3 Augex (A) - Nominal values'!M35</f>
        <v>Subtransmission substation</v>
      </c>
      <c r="N35" s="350" t="str">
        <f>+'2.3 Augex (A) - Nominal values'!N35</f>
        <v>CPMNS00367</v>
      </c>
      <c r="O35" s="350" t="str">
        <f>+'2.3 Augex (A) - Nominal values'!O35</f>
        <v>New substation establishment</v>
      </c>
      <c r="P35" s="350" t="str">
        <f>+'2.3 Augex (A) - Nominal values'!P35</f>
        <v>Demand growth</v>
      </c>
      <c r="Q35" s="60"/>
      <c r="R35" s="61"/>
      <c r="S35" s="61"/>
      <c r="T35" s="61"/>
      <c r="U35" s="62"/>
      <c r="V35" s="63"/>
      <c r="W35" s="64"/>
      <c r="X35" s="369">
        <f>+'2.3 Augex (E)- Nominal values'!X35+'2.3 Augex (A) - Nominal values'!X35</f>
        <v>877751.15999999992</v>
      </c>
      <c r="Y35" s="61"/>
      <c r="Z35" s="369">
        <f>+'2.3 Augex (E)- Nominal values'!AA35+'2.3 Augex (A) - Nominal values'!Z35</f>
        <v>73046.16</v>
      </c>
      <c r="AA35" s="65"/>
      <c r="AB35" s="65"/>
      <c r="AC35" s="65"/>
      <c r="AD35" s="65"/>
      <c r="AE35" s="65"/>
      <c r="AF35" s="65"/>
      <c r="AG35" s="65"/>
      <c r="AH35" s="65"/>
      <c r="AI35" s="65"/>
      <c r="AJ35" s="65"/>
      <c r="AK35" s="64"/>
      <c r="AL35" s="369">
        <f>+'2.3 Augex (E)- Nominal values'!AM35+'2.3 Augex (A) - Nominal values'!AL35</f>
        <v>0</v>
      </c>
      <c r="AM35" s="369">
        <f>+'2.3 Augex (E)- Nominal values'!AN35+'2.3 Augex (A) - Nominal values'!AM35</f>
        <v>1383444.9000000004</v>
      </c>
      <c r="AN35" s="61"/>
      <c r="AO35" s="369">
        <f>+'2.3 Augex (E)- Nominal values'!AP35+'2.3 Augex (A) - Nominal values'!AO35</f>
        <v>5708811.1045199996</v>
      </c>
      <c r="AP35" s="369">
        <f>+'2.3 Augex (E)- Nominal values'!AQ35+'2.3 Augex (A) - Nominal values'!AP35</f>
        <v>255286.65547999999</v>
      </c>
      <c r="AQ35" s="369">
        <f>+'2.3 Augex (E)- Nominal values'!AR35+'2.3 Augex (A) - Nominal values'!AQ35</f>
        <v>504648.14</v>
      </c>
      <c r="AR35" s="68">
        <f t="shared" si="0"/>
        <v>8802988.1199999992</v>
      </c>
      <c r="AS35" s="69" t="s">
        <v>181</v>
      </c>
      <c r="AT35" s="67">
        <v>0</v>
      </c>
      <c r="AU35" s="66"/>
      <c r="AV35" s="70">
        <v>4550710.5999999996</v>
      </c>
      <c r="AW35" s="67"/>
      <c r="AX35" s="66"/>
      <c r="AY35" s="33"/>
      <c r="AZ35" s="56"/>
      <c r="BA35" s="33"/>
      <c r="BB35" s="33"/>
      <c r="BC35" s="33"/>
    </row>
    <row r="36" spans="2:55">
      <c r="B36" s="350">
        <f>+'2.3 Augex (A) - Nominal values'!B36</f>
        <v>40222461</v>
      </c>
      <c r="C36" s="58"/>
      <c r="D36" s="58"/>
      <c r="E36" s="58"/>
      <c r="F36" s="58"/>
      <c r="G36" s="58"/>
      <c r="H36" s="58"/>
      <c r="I36" s="58"/>
      <c r="J36" s="58"/>
      <c r="K36" s="58"/>
      <c r="L36" s="58"/>
      <c r="M36" s="350" t="str">
        <f>+'2.3 Augex (A) - Nominal values'!M36</f>
        <v>Other - specify</v>
      </c>
      <c r="N36" s="350" t="str">
        <f>+'2.3 Augex (A) - Nominal values'!N36</f>
        <v>CPMNS00567</v>
      </c>
      <c r="O36" s="350" t="str">
        <f>+'2.3 Augex (A) - Nominal values'!O36</f>
        <v>Other - specify</v>
      </c>
      <c r="P36" s="350" t="str">
        <f>+'2.3 Augex (A) - Nominal values'!P36</f>
        <v>Other - specify</v>
      </c>
      <c r="Q36" s="60"/>
      <c r="R36" s="61"/>
      <c r="S36" s="61"/>
      <c r="T36" s="61"/>
      <c r="U36" s="62"/>
      <c r="V36" s="63"/>
      <c r="W36" s="64"/>
      <c r="X36" s="369">
        <f>+'2.3 Augex (E)- Nominal values'!X36+'2.3 Augex (A) - Nominal values'!X36</f>
        <v>797955.6</v>
      </c>
      <c r="Y36" s="61"/>
      <c r="Z36" s="369">
        <f>+'2.3 Augex (E)- Nominal values'!AA36+'2.3 Augex (A) - Nominal values'!Z36</f>
        <v>95277.6</v>
      </c>
      <c r="AA36" s="65"/>
      <c r="AB36" s="65"/>
      <c r="AC36" s="65"/>
      <c r="AD36" s="65"/>
      <c r="AE36" s="65"/>
      <c r="AF36" s="65"/>
      <c r="AG36" s="65"/>
      <c r="AH36" s="65"/>
      <c r="AI36" s="65"/>
      <c r="AJ36" s="65"/>
      <c r="AK36" s="64"/>
      <c r="AL36" s="369">
        <f>+'2.3 Augex (E)- Nominal values'!AM36+'2.3 Augex (A) - Nominal values'!AL36</f>
        <v>0</v>
      </c>
      <c r="AM36" s="369">
        <f>+'2.3 Augex (E)- Nominal values'!AN36+'2.3 Augex (A) - Nominal values'!AM36</f>
        <v>1986939.18</v>
      </c>
      <c r="AN36" s="61"/>
      <c r="AO36" s="369">
        <f>+'2.3 Augex (E)- Nominal values'!AP36+'2.3 Augex (A) - Nominal values'!AO36</f>
        <v>1210112.56</v>
      </c>
      <c r="AP36" s="369">
        <f>+'2.3 Augex (E)- Nominal values'!AQ36+'2.3 Augex (A) - Nominal values'!AP36</f>
        <v>0</v>
      </c>
      <c r="AQ36" s="369">
        <f>+'2.3 Augex (E)- Nominal values'!AR36+'2.3 Augex (A) - Nominal values'!AQ36</f>
        <v>55875.15</v>
      </c>
      <c r="AR36" s="68">
        <f t="shared" si="0"/>
        <v>4146160.09</v>
      </c>
      <c r="AS36" s="69" t="s">
        <v>181</v>
      </c>
      <c r="AT36" s="67">
        <v>0</v>
      </c>
      <c r="AU36" s="66"/>
      <c r="AV36" s="70">
        <v>199193</v>
      </c>
      <c r="AW36" s="67"/>
      <c r="AX36" s="66"/>
      <c r="AY36" s="33"/>
      <c r="AZ36" s="56"/>
      <c r="BA36" s="33"/>
      <c r="BB36" s="33"/>
      <c r="BC36" s="33"/>
    </row>
    <row r="37" spans="2:55">
      <c r="B37" s="350">
        <f>+'2.3 Augex (A) - Nominal values'!B37</f>
        <v>0</v>
      </c>
      <c r="C37" s="58"/>
      <c r="D37" s="58"/>
      <c r="E37" s="58"/>
      <c r="F37" s="58"/>
      <c r="G37" s="58"/>
      <c r="H37" s="58"/>
      <c r="I37" s="58"/>
      <c r="J37" s="58"/>
      <c r="K37" s="58"/>
      <c r="L37" s="58"/>
      <c r="M37" s="350">
        <f>+'2.3 Augex (A) - Nominal values'!M37</f>
        <v>0</v>
      </c>
      <c r="N37" s="350">
        <f>+'2.3 Augex (A) - Nominal values'!N37</f>
        <v>0</v>
      </c>
      <c r="O37" s="350">
        <f>+'2.3 Augex (A) - Nominal values'!O37</f>
        <v>0</v>
      </c>
      <c r="P37" s="350">
        <f>+'2.3 Augex (A) - Nominal values'!P37</f>
        <v>0</v>
      </c>
      <c r="Q37" s="60"/>
      <c r="R37" s="61"/>
      <c r="S37" s="61"/>
      <c r="T37" s="61"/>
      <c r="U37" s="62"/>
      <c r="V37" s="63"/>
      <c r="W37" s="64"/>
      <c r="X37" s="369">
        <f>+'2.3 Augex (E)- Nominal values'!X37+'2.3 Augex (A) - Nominal values'!X37</f>
        <v>0</v>
      </c>
      <c r="Y37" s="61"/>
      <c r="Z37" s="369">
        <f>+'2.3 Augex (E)- Nominal values'!AA37+'2.3 Augex (A) - Nominal values'!Z37</f>
        <v>0</v>
      </c>
      <c r="AA37" s="65"/>
      <c r="AB37" s="65"/>
      <c r="AC37" s="65"/>
      <c r="AD37" s="65"/>
      <c r="AE37" s="65"/>
      <c r="AF37" s="65"/>
      <c r="AG37" s="65"/>
      <c r="AH37" s="65"/>
      <c r="AI37" s="65"/>
      <c r="AJ37" s="65"/>
      <c r="AK37" s="64"/>
      <c r="AL37" s="369">
        <f>+'2.3 Augex (E)- Nominal values'!AM37+'2.3 Augex (A) - Nominal values'!AL37</f>
        <v>0</v>
      </c>
      <c r="AM37" s="369">
        <f>+'2.3 Augex (E)- Nominal values'!AN37+'2.3 Augex (A) - Nominal values'!AM37</f>
        <v>0</v>
      </c>
      <c r="AN37" s="61"/>
      <c r="AO37" s="369">
        <f>+'2.3 Augex (E)- Nominal values'!AP37+'2.3 Augex (A) - Nominal values'!AO37</f>
        <v>0</v>
      </c>
      <c r="AP37" s="369">
        <f>+'2.3 Augex (E)- Nominal values'!AQ37+'2.3 Augex (A) - Nominal values'!AP37</f>
        <v>0</v>
      </c>
      <c r="AQ37" s="369">
        <f>+'2.3 Augex (E)- Nominal values'!AR37+'2.3 Augex (A) - Nominal values'!AQ37</f>
        <v>0</v>
      </c>
      <c r="AR37" s="68">
        <f t="shared" si="0"/>
        <v>0</v>
      </c>
      <c r="AS37" s="69"/>
      <c r="AT37" s="67"/>
      <c r="AU37" s="66"/>
      <c r="AV37" s="70"/>
      <c r="AW37" s="67"/>
      <c r="AX37" s="66"/>
      <c r="AY37" s="33"/>
      <c r="AZ37" s="56"/>
      <c r="BA37" s="33"/>
      <c r="BB37" s="33"/>
      <c r="BC37" s="33"/>
    </row>
    <row r="38" spans="2:55">
      <c r="B38" s="350">
        <f>+'2.3 Augex (A) - Nominal values'!B38</f>
        <v>0</v>
      </c>
      <c r="C38" s="58"/>
      <c r="D38" s="58"/>
      <c r="E38" s="58"/>
      <c r="F38" s="58"/>
      <c r="G38" s="58"/>
      <c r="H38" s="58"/>
      <c r="I38" s="58"/>
      <c r="J38" s="58"/>
      <c r="K38" s="58"/>
      <c r="L38" s="58"/>
      <c r="M38" s="350">
        <f>+'2.3 Augex (A) - Nominal values'!M38</f>
        <v>0</v>
      </c>
      <c r="N38" s="350">
        <f>+'2.3 Augex (A) - Nominal values'!N38</f>
        <v>0</v>
      </c>
      <c r="O38" s="350">
        <f>+'2.3 Augex (A) - Nominal values'!O38</f>
        <v>0</v>
      </c>
      <c r="P38" s="350">
        <f>+'2.3 Augex (A) - Nominal values'!P38</f>
        <v>0</v>
      </c>
      <c r="Q38" s="60"/>
      <c r="R38" s="61"/>
      <c r="S38" s="61"/>
      <c r="T38" s="61"/>
      <c r="U38" s="62"/>
      <c r="V38" s="63"/>
      <c r="W38" s="64"/>
      <c r="X38" s="369">
        <f>+'2.3 Augex (E)- Nominal values'!X38+'2.3 Augex (A) - Nominal values'!X38</f>
        <v>0</v>
      </c>
      <c r="Y38" s="61"/>
      <c r="Z38" s="369">
        <f>+'2.3 Augex (E)- Nominal values'!AA38+'2.3 Augex (A) - Nominal values'!Z38</f>
        <v>0</v>
      </c>
      <c r="AA38" s="65"/>
      <c r="AB38" s="65"/>
      <c r="AC38" s="65"/>
      <c r="AD38" s="65"/>
      <c r="AE38" s="65"/>
      <c r="AF38" s="65"/>
      <c r="AG38" s="65"/>
      <c r="AH38" s="65"/>
      <c r="AI38" s="65"/>
      <c r="AJ38" s="65"/>
      <c r="AK38" s="64"/>
      <c r="AL38" s="369">
        <f>+'2.3 Augex (E)- Nominal values'!AM38+'2.3 Augex (A) - Nominal values'!AL38</f>
        <v>0</v>
      </c>
      <c r="AM38" s="369">
        <f>+'2.3 Augex (E)- Nominal values'!AN38+'2.3 Augex (A) - Nominal values'!AM38</f>
        <v>0</v>
      </c>
      <c r="AN38" s="61"/>
      <c r="AO38" s="369">
        <f>+'2.3 Augex (E)- Nominal values'!AP38+'2.3 Augex (A) - Nominal values'!AO38</f>
        <v>0</v>
      </c>
      <c r="AP38" s="369">
        <f>+'2.3 Augex (E)- Nominal values'!AQ38+'2.3 Augex (A) - Nominal values'!AP38</f>
        <v>0</v>
      </c>
      <c r="AQ38" s="369">
        <f>+'2.3 Augex (E)- Nominal values'!AR38+'2.3 Augex (A) - Nominal values'!AQ38</f>
        <v>0</v>
      </c>
      <c r="AR38" s="68">
        <f t="shared" si="0"/>
        <v>0</v>
      </c>
      <c r="AS38" s="69"/>
      <c r="AT38" s="67"/>
      <c r="AU38" s="66"/>
      <c r="AV38" s="70"/>
      <c r="AW38" s="67"/>
      <c r="AX38" s="66"/>
      <c r="AY38" s="33"/>
      <c r="AZ38" s="56"/>
      <c r="BA38" s="33"/>
      <c r="BB38" s="33"/>
      <c r="BC38" s="33"/>
    </row>
    <row r="39" spans="2:55">
      <c r="B39" s="350">
        <f>+'2.3 Augex (A) - Nominal values'!B39</f>
        <v>0</v>
      </c>
      <c r="C39" s="58"/>
      <c r="D39" s="58"/>
      <c r="E39" s="58"/>
      <c r="F39" s="58"/>
      <c r="G39" s="58"/>
      <c r="H39" s="58"/>
      <c r="I39" s="58"/>
      <c r="J39" s="58"/>
      <c r="K39" s="58"/>
      <c r="L39" s="58"/>
      <c r="M39" s="350">
        <f>+'2.3 Augex (A) - Nominal values'!M39</f>
        <v>0</v>
      </c>
      <c r="N39" s="350">
        <f>+'2.3 Augex (A) - Nominal values'!N39</f>
        <v>0</v>
      </c>
      <c r="O39" s="350">
        <f>+'2.3 Augex (A) - Nominal values'!O39</f>
        <v>0</v>
      </c>
      <c r="P39" s="350">
        <f>+'2.3 Augex (A) - Nominal values'!P39</f>
        <v>0</v>
      </c>
      <c r="Q39" s="60"/>
      <c r="R39" s="61"/>
      <c r="S39" s="61"/>
      <c r="T39" s="61"/>
      <c r="U39" s="62"/>
      <c r="V39" s="63"/>
      <c r="W39" s="64"/>
      <c r="X39" s="369">
        <f>+'2.3 Augex (E)- Nominal values'!X39+'2.3 Augex (A) - Nominal values'!X39</f>
        <v>0</v>
      </c>
      <c r="Y39" s="61"/>
      <c r="Z39" s="369">
        <f>+'2.3 Augex (E)- Nominal values'!AA39+'2.3 Augex (A) - Nominal values'!Z39</f>
        <v>0</v>
      </c>
      <c r="AA39" s="65"/>
      <c r="AB39" s="65"/>
      <c r="AC39" s="65"/>
      <c r="AD39" s="65"/>
      <c r="AE39" s="65"/>
      <c r="AF39" s="65"/>
      <c r="AG39" s="65"/>
      <c r="AH39" s="65"/>
      <c r="AI39" s="65"/>
      <c r="AJ39" s="65"/>
      <c r="AK39" s="64"/>
      <c r="AL39" s="369">
        <f>+'2.3 Augex (E)- Nominal values'!AM39+'2.3 Augex (A) - Nominal values'!AL39</f>
        <v>0</v>
      </c>
      <c r="AM39" s="369">
        <f>+'2.3 Augex (E)- Nominal values'!AN39+'2.3 Augex (A) - Nominal values'!AM39</f>
        <v>0</v>
      </c>
      <c r="AN39" s="61"/>
      <c r="AO39" s="369">
        <f>+'2.3 Augex (E)- Nominal values'!AP39+'2.3 Augex (A) - Nominal values'!AO39</f>
        <v>0</v>
      </c>
      <c r="AP39" s="369">
        <f>+'2.3 Augex (E)- Nominal values'!AQ39+'2.3 Augex (A) - Nominal values'!AP39</f>
        <v>0</v>
      </c>
      <c r="AQ39" s="369">
        <f>+'2.3 Augex (E)- Nominal values'!AR39+'2.3 Augex (A) - Nominal values'!AQ39</f>
        <v>0</v>
      </c>
      <c r="AR39" s="68">
        <f t="shared" si="0"/>
        <v>0</v>
      </c>
      <c r="AS39" s="69"/>
      <c r="AT39" s="67"/>
      <c r="AU39" s="66"/>
      <c r="AV39" s="70"/>
      <c r="AW39" s="67"/>
      <c r="AX39" s="66"/>
      <c r="AY39" s="33"/>
      <c r="AZ39" s="56"/>
      <c r="BA39" s="33"/>
      <c r="BB39" s="33"/>
      <c r="BC39" s="33"/>
    </row>
    <row r="40" spans="2:55">
      <c r="B40" s="350">
        <f>+'2.3 Augex (A) - Nominal values'!B40</f>
        <v>0</v>
      </c>
      <c r="C40" s="58"/>
      <c r="D40" s="58"/>
      <c r="E40" s="58"/>
      <c r="F40" s="58"/>
      <c r="G40" s="58"/>
      <c r="H40" s="58"/>
      <c r="I40" s="58"/>
      <c r="J40" s="58"/>
      <c r="K40" s="58"/>
      <c r="L40" s="58"/>
      <c r="M40" s="350">
        <f>+'2.3 Augex (A) - Nominal values'!M40</f>
        <v>0</v>
      </c>
      <c r="N40" s="350">
        <f>+'2.3 Augex (A) - Nominal values'!N40</f>
        <v>0</v>
      </c>
      <c r="O40" s="350">
        <f>+'2.3 Augex (A) - Nominal values'!O40</f>
        <v>0</v>
      </c>
      <c r="P40" s="350">
        <f>+'2.3 Augex (A) - Nominal values'!P40</f>
        <v>0</v>
      </c>
      <c r="Q40" s="60"/>
      <c r="R40" s="61"/>
      <c r="S40" s="61"/>
      <c r="T40" s="61"/>
      <c r="U40" s="62"/>
      <c r="V40" s="63"/>
      <c r="W40" s="64"/>
      <c r="X40" s="369">
        <f>+'2.3 Augex (E)- Nominal values'!X40+'2.3 Augex (A) - Nominal values'!X40</f>
        <v>0</v>
      </c>
      <c r="Y40" s="61"/>
      <c r="Z40" s="369">
        <f>+'2.3 Augex (E)- Nominal values'!AA40+'2.3 Augex (A) - Nominal values'!Z40</f>
        <v>0</v>
      </c>
      <c r="AA40" s="65"/>
      <c r="AB40" s="65"/>
      <c r="AC40" s="65"/>
      <c r="AD40" s="65"/>
      <c r="AE40" s="65"/>
      <c r="AF40" s="65"/>
      <c r="AG40" s="65"/>
      <c r="AH40" s="65"/>
      <c r="AI40" s="65"/>
      <c r="AJ40" s="65"/>
      <c r="AK40" s="64"/>
      <c r="AL40" s="369">
        <f>+'2.3 Augex (E)- Nominal values'!AM40+'2.3 Augex (A) - Nominal values'!AL40</f>
        <v>0</v>
      </c>
      <c r="AM40" s="369">
        <f>+'2.3 Augex (E)- Nominal values'!AN40+'2.3 Augex (A) - Nominal values'!AM40</f>
        <v>0</v>
      </c>
      <c r="AN40" s="61"/>
      <c r="AO40" s="369">
        <f>+'2.3 Augex (E)- Nominal values'!AP40+'2.3 Augex (A) - Nominal values'!AO40</f>
        <v>0</v>
      </c>
      <c r="AP40" s="369">
        <f>+'2.3 Augex (E)- Nominal values'!AQ40+'2.3 Augex (A) - Nominal values'!AP40</f>
        <v>0</v>
      </c>
      <c r="AQ40" s="369">
        <f>+'2.3 Augex (E)- Nominal values'!AR40+'2.3 Augex (A) - Nominal values'!AQ40</f>
        <v>0</v>
      </c>
      <c r="AR40" s="68">
        <f t="shared" si="0"/>
        <v>0</v>
      </c>
      <c r="AS40" s="69"/>
      <c r="AT40" s="67"/>
      <c r="AU40" s="66"/>
      <c r="AV40" s="70"/>
      <c r="AW40" s="67"/>
      <c r="AX40" s="66"/>
      <c r="AY40" s="33"/>
      <c r="AZ40" s="56"/>
      <c r="BA40" s="33"/>
      <c r="BB40" s="33"/>
      <c r="BC40" s="33"/>
    </row>
    <row r="41" spans="2:55">
      <c r="B41" s="350">
        <f>+'2.3 Augex (A) - Nominal values'!B41</f>
        <v>0</v>
      </c>
      <c r="C41" s="58"/>
      <c r="D41" s="58"/>
      <c r="E41" s="58"/>
      <c r="F41" s="58"/>
      <c r="G41" s="58"/>
      <c r="H41" s="58"/>
      <c r="I41" s="58"/>
      <c r="J41" s="58"/>
      <c r="K41" s="58"/>
      <c r="L41" s="58"/>
      <c r="M41" s="350">
        <f>+'2.3 Augex (A) - Nominal values'!M41</f>
        <v>0</v>
      </c>
      <c r="N41" s="350">
        <f>+'2.3 Augex (A) - Nominal values'!N41</f>
        <v>0</v>
      </c>
      <c r="O41" s="350">
        <f>+'2.3 Augex (A) - Nominal values'!O41</f>
        <v>0</v>
      </c>
      <c r="P41" s="350">
        <f>+'2.3 Augex (A) - Nominal values'!P41</f>
        <v>0</v>
      </c>
      <c r="Q41" s="60"/>
      <c r="R41" s="61"/>
      <c r="S41" s="61"/>
      <c r="T41" s="61"/>
      <c r="U41" s="62"/>
      <c r="V41" s="63"/>
      <c r="W41" s="64"/>
      <c r="X41" s="369">
        <f>+'2.3 Augex (E)- Nominal values'!X41+'2.3 Augex (A) - Nominal values'!X41</f>
        <v>0</v>
      </c>
      <c r="Y41" s="61"/>
      <c r="Z41" s="369">
        <f>+'2.3 Augex (E)- Nominal values'!AA41+'2.3 Augex (A) - Nominal values'!Z41</f>
        <v>0</v>
      </c>
      <c r="AA41" s="65"/>
      <c r="AB41" s="65"/>
      <c r="AC41" s="65"/>
      <c r="AD41" s="65"/>
      <c r="AE41" s="65"/>
      <c r="AF41" s="65"/>
      <c r="AG41" s="65"/>
      <c r="AH41" s="65"/>
      <c r="AI41" s="65"/>
      <c r="AJ41" s="65"/>
      <c r="AK41" s="64"/>
      <c r="AL41" s="369">
        <f>+'2.3 Augex (E)- Nominal values'!AM41+'2.3 Augex (A) - Nominal values'!AL41</f>
        <v>0</v>
      </c>
      <c r="AM41" s="369">
        <f>+'2.3 Augex (E)- Nominal values'!AN41+'2.3 Augex (A) - Nominal values'!AM41</f>
        <v>0</v>
      </c>
      <c r="AN41" s="61"/>
      <c r="AO41" s="369">
        <f>+'2.3 Augex (E)- Nominal values'!AP41+'2.3 Augex (A) - Nominal values'!AO41</f>
        <v>0</v>
      </c>
      <c r="AP41" s="369">
        <f>+'2.3 Augex (E)- Nominal values'!AQ41+'2.3 Augex (A) - Nominal values'!AP41</f>
        <v>0</v>
      </c>
      <c r="AQ41" s="369">
        <f>+'2.3 Augex (E)- Nominal values'!AR41+'2.3 Augex (A) - Nominal values'!AQ41</f>
        <v>0</v>
      </c>
      <c r="AR41" s="68">
        <f t="shared" si="0"/>
        <v>0</v>
      </c>
      <c r="AS41" s="69"/>
      <c r="AT41" s="67"/>
      <c r="AU41" s="66"/>
      <c r="AV41" s="70"/>
      <c r="AW41" s="67"/>
      <c r="AX41" s="66"/>
      <c r="AY41" s="33"/>
      <c r="AZ41" s="56"/>
      <c r="BA41" s="33"/>
      <c r="BB41" s="33"/>
      <c r="BC41" s="33"/>
    </row>
    <row r="42" spans="2:55">
      <c r="B42" s="350">
        <f>+'2.3 Augex (A) - Nominal values'!B42</f>
        <v>0</v>
      </c>
      <c r="C42" s="58"/>
      <c r="D42" s="58"/>
      <c r="E42" s="58"/>
      <c r="F42" s="58"/>
      <c r="G42" s="58"/>
      <c r="H42" s="58"/>
      <c r="I42" s="58"/>
      <c r="J42" s="58"/>
      <c r="K42" s="58"/>
      <c r="L42" s="58"/>
      <c r="M42" s="350">
        <f>+'2.3 Augex (A) - Nominal values'!M42</f>
        <v>0</v>
      </c>
      <c r="N42" s="350">
        <f>+'2.3 Augex (A) - Nominal values'!N42</f>
        <v>0</v>
      </c>
      <c r="O42" s="350">
        <f>+'2.3 Augex (A) - Nominal values'!O42</f>
        <v>0</v>
      </c>
      <c r="P42" s="350">
        <f>+'2.3 Augex (A) - Nominal values'!P42</f>
        <v>0</v>
      </c>
      <c r="Q42" s="60"/>
      <c r="R42" s="61"/>
      <c r="S42" s="61"/>
      <c r="T42" s="61"/>
      <c r="U42" s="62"/>
      <c r="V42" s="63"/>
      <c r="W42" s="64"/>
      <c r="X42" s="369">
        <f>+'2.3 Augex (E)- Nominal values'!X42+'2.3 Augex (A) - Nominal values'!X42</f>
        <v>0</v>
      </c>
      <c r="Y42" s="61"/>
      <c r="Z42" s="369">
        <f>+'2.3 Augex (E)- Nominal values'!AA42+'2.3 Augex (A) - Nominal values'!Z42</f>
        <v>0</v>
      </c>
      <c r="AA42" s="65"/>
      <c r="AB42" s="65"/>
      <c r="AC42" s="65"/>
      <c r="AD42" s="65"/>
      <c r="AE42" s="65"/>
      <c r="AF42" s="65"/>
      <c r="AG42" s="65"/>
      <c r="AH42" s="65"/>
      <c r="AI42" s="65"/>
      <c r="AJ42" s="65"/>
      <c r="AK42" s="64"/>
      <c r="AL42" s="369">
        <f>+'2.3 Augex (E)- Nominal values'!AM42+'2.3 Augex (A) - Nominal values'!AL42</f>
        <v>0</v>
      </c>
      <c r="AM42" s="369">
        <f>+'2.3 Augex (E)- Nominal values'!AN42+'2.3 Augex (A) - Nominal values'!AM42</f>
        <v>0</v>
      </c>
      <c r="AN42" s="61"/>
      <c r="AO42" s="369">
        <f>+'2.3 Augex (E)- Nominal values'!AP42+'2.3 Augex (A) - Nominal values'!AO42</f>
        <v>0</v>
      </c>
      <c r="AP42" s="369">
        <f>+'2.3 Augex (E)- Nominal values'!AQ42+'2.3 Augex (A) - Nominal values'!AP42</f>
        <v>0</v>
      </c>
      <c r="AQ42" s="369">
        <f>+'2.3 Augex (E)- Nominal values'!AR42+'2.3 Augex (A) - Nominal values'!AQ42</f>
        <v>0</v>
      </c>
      <c r="AR42" s="68">
        <f t="shared" si="0"/>
        <v>0</v>
      </c>
      <c r="AS42" s="69"/>
      <c r="AT42" s="67"/>
      <c r="AU42" s="66"/>
      <c r="AV42" s="70"/>
      <c r="AW42" s="67"/>
      <c r="AX42" s="66"/>
      <c r="AY42" s="33"/>
      <c r="AZ42" s="56"/>
      <c r="BA42" s="33"/>
      <c r="BB42" s="33"/>
      <c r="BC42" s="33"/>
    </row>
    <row r="43" spans="2:55">
      <c r="B43" s="350">
        <f>+'2.3 Augex (A) - Nominal values'!B43</f>
        <v>0</v>
      </c>
      <c r="C43" s="58"/>
      <c r="D43" s="58"/>
      <c r="E43" s="58"/>
      <c r="F43" s="58"/>
      <c r="G43" s="58"/>
      <c r="H43" s="58"/>
      <c r="I43" s="58"/>
      <c r="J43" s="58"/>
      <c r="K43" s="58"/>
      <c r="L43" s="58"/>
      <c r="M43" s="350">
        <f>+'2.3 Augex (A) - Nominal values'!M43</f>
        <v>0</v>
      </c>
      <c r="N43" s="350">
        <f>+'2.3 Augex (A) - Nominal values'!N43</f>
        <v>0</v>
      </c>
      <c r="O43" s="350">
        <f>+'2.3 Augex (A) - Nominal values'!O43</f>
        <v>0</v>
      </c>
      <c r="P43" s="350">
        <f>+'2.3 Augex (A) - Nominal values'!P43</f>
        <v>0</v>
      </c>
      <c r="Q43" s="60"/>
      <c r="R43" s="61"/>
      <c r="S43" s="61"/>
      <c r="T43" s="61"/>
      <c r="U43" s="62"/>
      <c r="V43" s="63"/>
      <c r="W43" s="64"/>
      <c r="X43" s="369">
        <f>+'2.3 Augex (E)- Nominal values'!X43+'2.3 Augex (A) - Nominal values'!X43</f>
        <v>0</v>
      </c>
      <c r="Y43" s="61"/>
      <c r="Z43" s="369">
        <f>+'2.3 Augex (E)- Nominal values'!AA43+'2.3 Augex (A) - Nominal values'!Z43</f>
        <v>0</v>
      </c>
      <c r="AA43" s="65"/>
      <c r="AB43" s="65"/>
      <c r="AC43" s="65"/>
      <c r="AD43" s="65"/>
      <c r="AE43" s="65"/>
      <c r="AF43" s="65"/>
      <c r="AG43" s="65"/>
      <c r="AH43" s="65"/>
      <c r="AI43" s="65"/>
      <c r="AJ43" s="65"/>
      <c r="AK43" s="64"/>
      <c r="AL43" s="369">
        <f>+'2.3 Augex (E)- Nominal values'!AM43+'2.3 Augex (A) - Nominal values'!AL43</f>
        <v>0</v>
      </c>
      <c r="AM43" s="369">
        <f>+'2.3 Augex (E)- Nominal values'!AN43+'2.3 Augex (A) - Nominal values'!AM43</f>
        <v>0</v>
      </c>
      <c r="AN43" s="61"/>
      <c r="AO43" s="369">
        <f>+'2.3 Augex (E)- Nominal values'!AP43+'2.3 Augex (A) - Nominal values'!AO43</f>
        <v>0</v>
      </c>
      <c r="AP43" s="369">
        <f>+'2.3 Augex (E)- Nominal values'!AQ43+'2.3 Augex (A) - Nominal values'!AP43</f>
        <v>0</v>
      </c>
      <c r="AQ43" s="369">
        <f>+'2.3 Augex (E)- Nominal values'!AR43+'2.3 Augex (A) - Nominal values'!AQ43</f>
        <v>0</v>
      </c>
      <c r="AR43" s="68">
        <f t="shared" si="0"/>
        <v>0</v>
      </c>
      <c r="AS43" s="69"/>
      <c r="AT43" s="67"/>
      <c r="AU43" s="66"/>
      <c r="AV43" s="70"/>
      <c r="AW43" s="67"/>
      <c r="AX43" s="66"/>
      <c r="AY43" s="33"/>
      <c r="AZ43" s="56"/>
      <c r="BA43" s="33"/>
      <c r="BB43" s="33"/>
      <c r="BC43" s="33"/>
    </row>
    <row r="44" spans="2:55">
      <c r="B44" s="350">
        <f>+'2.3 Augex (A) - Nominal values'!B44</f>
        <v>0</v>
      </c>
      <c r="C44" s="58"/>
      <c r="D44" s="58"/>
      <c r="E44" s="58"/>
      <c r="F44" s="58"/>
      <c r="G44" s="58"/>
      <c r="H44" s="58"/>
      <c r="I44" s="58"/>
      <c r="J44" s="58"/>
      <c r="K44" s="58"/>
      <c r="L44" s="58"/>
      <c r="M44" s="350">
        <f>+'2.3 Augex (A) - Nominal values'!M44</f>
        <v>0</v>
      </c>
      <c r="N44" s="350">
        <f>+'2.3 Augex (A) - Nominal values'!N44</f>
        <v>0</v>
      </c>
      <c r="O44" s="350">
        <f>+'2.3 Augex (A) - Nominal values'!O44</f>
        <v>0</v>
      </c>
      <c r="P44" s="350">
        <f>+'2.3 Augex (A) - Nominal values'!P44</f>
        <v>0</v>
      </c>
      <c r="Q44" s="60"/>
      <c r="R44" s="61"/>
      <c r="S44" s="61"/>
      <c r="T44" s="61"/>
      <c r="U44" s="62"/>
      <c r="V44" s="63"/>
      <c r="W44" s="64"/>
      <c r="X44" s="369">
        <f>+'2.3 Augex (E)- Nominal values'!X44+'2.3 Augex (A) - Nominal values'!X44</f>
        <v>0</v>
      </c>
      <c r="Y44" s="61"/>
      <c r="Z44" s="369">
        <f>+'2.3 Augex (E)- Nominal values'!AA44+'2.3 Augex (A) - Nominal values'!Z44</f>
        <v>0</v>
      </c>
      <c r="AA44" s="65"/>
      <c r="AB44" s="65"/>
      <c r="AC44" s="65"/>
      <c r="AD44" s="65"/>
      <c r="AE44" s="65"/>
      <c r="AF44" s="65"/>
      <c r="AG44" s="65"/>
      <c r="AH44" s="65"/>
      <c r="AI44" s="65"/>
      <c r="AJ44" s="65"/>
      <c r="AK44" s="64"/>
      <c r="AL44" s="369">
        <f>+'2.3 Augex (E)- Nominal values'!AM44+'2.3 Augex (A) - Nominal values'!AL44</f>
        <v>0</v>
      </c>
      <c r="AM44" s="369">
        <f>+'2.3 Augex (E)- Nominal values'!AN44+'2.3 Augex (A) - Nominal values'!AM44</f>
        <v>0</v>
      </c>
      <c r="AN44" s="61"/>
      <c r="AO44" s="369">
        <f>+'2.3 Augex (E)- Nominal values'!AP44+'2.3 Augex (A) - Nominal values'!AO44</f>
        <v>0</v>
      </c>
      <c r="AP44" s="369">
        <f>+'2.3 Augex (E)- Nominal values'!AQ44+'2.3 Augex (A) - Nominal values'!AP44</f>
        <v>0</v>
      </c>
      <c r="AQ44" s="369">
        <f>+'2.3 Augex (E)- Nominal values'!AR44+'2.3 Augex (A) - Nominal values'!AQ44</f>
        <v>0</v>
      </c>
      <c r="AR44" s="68">
        <f t="shared" si="0"/>
        <v>0</v>
      </c>
      <c r="AS44" s="69"/>
      <c r="AT44" s="67"/>
      <c r="AU44" s="66"/>
      <c r="AV44" s="70"/>
      <c r="AW44" s="67"/>
      <c r="AX44" s="66"/>
      <c r="AY44" s="33"/>
      <c r="AZ44" s="56"/>
      <c r="BA44" s="33"/>
      <c r="BB44" s="33"/>
      <c r="BC44" s="33"/>
    </row>
    <row r="45" spans="2:55">
      <c r="B45" s="350">
        <f>+'2.3 Augex (A) - Nominal values'!B45</f>
        <v>0</v>
      </c>
      <c r="C45" s="58"/>
      <c r="D45" s="58"/>
      <c r="E45" s="58"/>
      <c r="F45" s="58"/>
      <c r="G45" s="58"/>
      <c r="H45" s="58"/>
      <c r="I45" s="58"/>
      <c r="J45" s="58"/>
      <c r="K45" s="58"/>
      <c r="L45" s="58"/>
      <c r="M45" s="350">
        <f>+'2.3 Augex (A) - Nominal values'!M45</f>
        <v>0</v>
      </c>
      <c r="N45" s="350">
        <f>+'2.3 Augex (A) - Nominal values'!N45</f>
        <v>0</v>
      </c>
      <c r="O45" s="350">
        <f>+'2.3 Augex (A) - Nominal values'!O45</f>
        <v>0</v>
      </c>
      <c r="P45" s="350">
        <f>+'2.3 Augex (A) - Nominal values'!P45</f>
        <v>0</v>
      </c>
      <c r="Q45" s="60"/>
      <c r="R45" s="61"/>
      <c r="S45" s="61"/>
      <c r="T45" s="61"/>
      <c r="U45" s="62"/>
      <c r="V45" s="63"/>
      <c r="W45" s="64"/>
      <c r="X45" s="369">
        <f>+'2.3 Augex (E)- Nominal values'!X45+'2.3 Augex (A) - Nominal values'!X45</f>
        <v>0</v>
      </c>
      <c r="Y45" s="61"/>
      <c r="Z45" s="369">
        <f>+'2.3 Augex (E)- Nominal values'!AA45+'2.3 Augex (A) - Nominal values'!Z45</f>
        <v>0</v>
      </c>
      <c r="AA45" s="65"/>
      <c r="AB45" s="65"/>
      <c r="AC45" s="65"/>
      <c r="AD45" s="65"/>
      <c r="AE45" s="65"/>
      <c r="AF45" s="65"/>
      <c r="AG45" s="65"/>
      <c r="AH45" s="65"/>
      <c r="AI45" s="65"/>
      <c r="AJ45" s="65"/>
      <c r="AK45" s="64"/>
      <c r="AL45" s="369">
        <f>+'2.3 Augex (E)- Nominal values'!AM45+'2.3 Augex (A) - Nominal values'!AL45</f>
        <v>0</v>
      </c>
      <c r="AM45" s="369">
        <f>+'2.3 Augex (E)- Nominal values'!AN45+'2.3 Augex (A) - Nominal values'!AM45</f>
        <v>0</v>
      </c>
      <c r="AN45" s="61"/>
      <c r="AO45" s="369">
        <f>+'2.3 Augex (E)- Nominal values'!AP45+'2.3 Augex (A) - Nominal values'!AO45</f>
        <v>0</v>
      </c>
      <c r="AP45" s="369">
        <f>+'2.3 Augex (E)- Nominal values'!AQ45+'2.3 Augex (A) - Nominal values'!AP45</f>
        <v>0</v>
      </c>
      <c r="AQ45" s="369">
        <f>+'2.3 Augex (E)- Nominal values'!AR45+'2.3 Augex (A) - Nominal values'!AQ45</f>
        <v>0</v>
      </c>
      <c r="AR45" s="68">
        <f t="shared" si="0"/>
        <v>0</v>
      </c>
      <c r="AS45" s="69"/>
      <c r="AT45" s="67"/>
      <c r="AU45" s="66"/>
      <c r="AV45" s="70"/>
      <c r="AW45" s="67"/>
      <c r="AX45" s="66"/>
      <c r="AY45" s="33"/>
      <c r="AZ45" s="56"/>
      <c r="BA45" s="33"/>
      <c r="BB45" s="33"/>
      <c r="BC45" s="33"/>
    </row>
    <row r="46" spans="2:55">
      <c r="B46" s="350">
        <f>+'2.3 Augex (A) - Nominal values'!B46</f>
        <v>0</v>
      </c>
      <c r="C46" s="58"/>
      <c r="D46" s="58"/>
      <c r="E46" s="58"/>
      <c r="F46" s="58"/>
      <c r="G46" s="58"/>
      <c r="H46" s="58"/>
      <c r="I46" s="58"/>
      <c r="J46" s="58"/>
      <c r="K46" s="58"/>
      <c r="L46" s="58"/>
      <c r="M46" s="350">
        <f>+'2.3 Augex (A) - Nominal values'!M46</f>
        <v>0</v>
      </c>
      <c r="N46" s="350">
        <f>+'2.3 Augex (A) - Nominal values'!N46</f>
        <v>0</v>
      </c>
      <c r="O46" s="350">
        <f>+'2.3 Augex (A) - Nominal values'!O46</f>
        <v>0</v>
      </c>
      <c r="P46" s="350">
        <f>+'2.3 Augex (A) - Nominal values'!P46</f>
        <v>0</v>
      </c>
      <c r="Q46" s="60"/>
      <c r="R46" s="61"/>
      <c r="S46" s="61"/>
      <c r="T46" s="61"/>
      <c r="U46" s="62"/>
      <c r="V46" s="63"/>
      <c r="W46" s="64"/>
      <c r="X46" s="369">
        <f>+'2.3 Augex (E)- Nominal values'!X46+'2.3 Augex (A) - Nominal values'!X46</f>
        <v>0</v>
      </c>
      <c r="Y46" s="61"/>
      <c r="Z46" s="369">
        <f>+'2.3 Augex (E)- Nominal values'!AA46+'2.3 Augex (A) - Nominal values'!Z46</f>
        <v>0</v>
      </c>
      <c r="AA46" s="65"/>
      <c r="AB46" s="65"/>
      <c r="AC46" s="65"/>
      <c r="AD46" s="65"/>
      <c r="AE46" s="65"/>
      <c r="AF46" s="65"/>
      <c r="AG46" s="65"/>
      <c r="AH46" s="65"/>
      <c r="AI46" s="65"/>
      <c r="AJ46" s="65"/>
      <c r="AK46" s="64"/>
      <c r="AL46" s="369">
        <f>+'2.3 Augex (E)- Nominal values'!AM46+'2.3 Augex (A) - Nominal values'!AL46</f>
        <v>0</v>
      </c>
      <c r="AM46" s="369">
        <f>+'2.3 Augex (E)- Nominal values'!AN46+'2.3 Augex (A) - Nominal values'!AM46</f>
        <v>0</v>
      </c>
      <c r="AN46" s="61"/>
      <c r="AO46" s="369">
        <f>+'2.3 Augex (E)- Nominal values'!AP46+'2.3 Augex (A) - Nominal values'!AO46</f>
        <v>0</v>
      </c>
      <c r="AP46" s="369">
        <f>+'2.3 Augex (E)- Nominal values'!AQ46+'2.3 Augex (A) - Nominal values'!AP46</f>
        <v>0</v>
      </c>
      <c r="AQ46" s="369">
        <f>+'2.3 Augex (E)- Nominal values'!AR46+'2.3 Augex (A) - Nominal values'!AQ46</f>
        <v>0</v>
      </c>
      <c r="AR46" s="68">
        <f t="shared" si="0"/>
        <v>0</v>
      </c>
      <c r="AS46" s="69"/>
      <c r="AT46" s="67"/>
      <c r="AU46" s="66"/>
      <c r="AV46" s="70"/>
      <c r="AW46" s="67"/>
      <c r="AX46" s="66"/>
      <c r="AY46" s="33"/>
      <c r="AZ46" s="56"/>
      <c r="BA46" s="33"/>
      <c r="BB46" s="33"/>
      <c r="BC46" s="33"/>
    </row>
    <row r="47" spans="2:55">
      <c r="B47" s="350">
        <f>+'2.3 Augex (A) - Nominal values'!B47</f>
        <v>0</v>
      </c>
      <c r="C47" s="58"/>
      <c r="D47" s="58"/>
      <c r="E47" s="58"/>
      <c r="F47" s="58"/>
      <c r="G47" s="58"/>
      <c r="H47" s="58"/>
      <c r="I47" s="58"/>
      <c r="J47" s="58"/>
      <c r="K47" s="58"/>
      <c r="L47" s="58"/>
      <c r="M47" s="350">
        <f>+'2.3 Augex (A) - Nominal values'!M47</f>
        <v>0</v>
      </c>
      <c r="N47" s="350">
        <f>+'2.3 Augex (A) - Nominal values'!N47</f>
        <v>0</v>
      </c>
      <c r="O47" s="350">
        <f>+'2.3 Augex (A) - Nominal values'!O47</f>
        <v>0</v>
      </c>
      <c r="P47" s="350">
        <f>+'2.3 Augex (A) - Nominal values'!P47</f>
        <v>0</v>
      </c>
      <c r="Q47" s="60"/>
      <c r="R47" s="61"/>
      <c r="S47" s="61"/>
      <c r="T47" s="61"/>
      <c r="U47" s="62"/>
      <c r="V47" s="63"/>
      <c r="W47" s="64"/>
      <c r="X47" s="369">
        <f>+'2.3 Augex (E)- Nominal values'!X47+'2.3 Augex (A) - Nominal values'!X47</f>
        <v>0</v>
      </c>
      <c r="Y47" s="61"/>
      <c r="Z47" s="369">
        <f>+'2.3 Augex (E)- Nominal values'!AA47+'2.3 Augex (A) - Nominal values'!Z47</f>
        <v>0</v>
      </c>
      <c r="AA47" s="65"/>
      <c r="AB47" s="65"/>
      <c r="AC47" s="65"/>
      <c r="AD47" s="65"/>
      <c r="AE47" s="65"/>
      <c r="AF47" s="65"/>
      <c r="AG47" s="65"/>
      <c r="AH47" s="65"/>
      <c r="AI47" s="65"/>
      <c r="AJ47" s="65"/>
      <c r="AK47" s="64"/>
      <c r="AL47" s="369">
        <f>+'2.3 Augex (E)- Nominal values'!AM47+'2.3 Augex (A) - Nominal values'!AL47</f>
        <v>0</v>
      </c>
      <c r="AM47" s="369">
        <f>+'2.3 Augex (E)- Nominal values'!AN47+'2.3 Augex (A) - Nominal values'!AM47</f>
        <v>0</v>
      </c>
      <c r="AN47" s="61"/>
      <c r="AO47" s="369">
        <f>+'2.3 Augex (E)- Nominal values'!AP47+'2.3 Augex (A) - Nominal values'!AO47</f>
        <v>0</v>
      </c>
      <c r="AP47" s="369">
        <f>+'2.3 Augex (E)- Nominal values'!AQ47+'2.3 Augex (A) - Nominal values'!AP47</f>
        <v>0</v>
      </c>
      <c r="AQ47" s="369">
        <f>+'2.3 Augex (E)- Nominal values'!AR47+'2.3 Augex (A) - Nominal values'!AQ47</f>
        <v>0</v>
      </c>
      <c r="AR47" s="68">
        <f t="shared" si="0"/>
        <v>0</v>
      </c>
      <c r="AS47" s="69"/>
      <c r="AT47" s="67"/>
      <c r="AU47" s="66"/>
      <c r="AV47" s="70"/>
      <c r="AW47" s="67"/>
      <c r="AX47" s="66"/>
      <c r="AY47" s="33"/>
      <c r="AZ47" s="56"/>
      <c r="BA47" s="33"/>
      <c r="BB47" s="33"/>
      <c r="BC47" s="33"/>
    </row>
    <row r="48" spans="2:55">
      <c r="B48" s="350">
        <f>+'2.3 Augex (A) - Nominal values'!B48</f>
        <v>0</v>
      </c>
      <c r="C48" s="75"/>
      <c r="D48" s="75"/>
      <c r="E48" s="75"/>
      <c r="F48" s="75"/>
      <c r="G48" s="75"/>
      <c r="H48" s="75"/>
      <c r="I48" s="75"/>
      <c r="J48" s="75"/>
      <c r="K48" s="75"/>
      <c r="L48" s="75"/>
      <c r="M48" s="350">
        <f>+'2.3 Augex (A) - Nominal values'!M48</f>
        <v>0</v>
      </c>
      <c r="N48" s="350">
        <f>+'2.3 Augex (A) - Nominal values'!N48</f>
        <v>0</v>
      </c>
      <c r="O48" s="350">
        <f>+'2.3 Augex (A) - Nominal values'!O48</f>
        <v>0</v>
      </c>
      <c r="P48" s="350">
        <f>+'2.3 Augex (A) - Nominal values'!P48</f>
        <v>0</v>
      </c>
      <c r="Q48" s="77"/>
      <c r="R48" s="76"/>
      <c r="S48" s="76"/>
      <c r="T48" s="76"/>
      <c r="U48" s="78"/>
      <c r="V48" s="79"/>
      <c r="W48" s="80"/>
      <c r="X48" s="369">
        <f>+'2.3 Augex (E)- Nominal values'!X48+'2.3 Augex (A) - Nominal values'!X48</f>
        <v>0</v>
      </c>
      <c r="Y48" s="76"/>
      <c r="Z48" s="369">
        <f>+'2.3 Augex (E)- Nominal values'!AA48+'2.3 Augex (A) - Nominal values'!Z48</f>
        <v>0</v>
      </c>
      <c r="AA48" s="81"/>
      <c r="AB48" s="81"/>
      <c r="AC48" s="81"/>
      <c r="AD48" s="81"/>
      <c r="AE48" s="81"/>
      <c r="AF48" s="81"/>
      <c r="AG48" s="81"/>
      <c r="AH48" s="81"/>
      <c r="AI48" s="81"/>
      <c r="AJ48" s="81"/>
      <c r="AK48" s="80"/>
      <c r="AL48" s="369">
        <f>+'2.3 Augex (E)- Nominal values'!AM48+'2.3 Augex (A) - Nominal values'!AL48</f>
        <v>0</v>
      </c>
      <c r="AM48" s="369">
        <f>+'2.3 Augex (E)- Nominal values'!AN48+'2.3 Augex (A) - Nominal values'!AM48</f>
        <v>0</v>
      </c>
      <c r="AN48" s="76"/>
      <c r="AO48" s="369">
        <f>+'2.3 Augex (E)- Nominal values'!AP48+'2.3 Augex (A) - Nominal values'!AO48</f>
        <v>0</v>
      </c>
      <c r="AP48" s="369">
        <f>+'2.3 Augex (E)- Nominal values'!AQ48+'2.3 Augex (A) - Nominal values'!AP48</f>
        <v>0</v>
      </c>
      <c r="AQ48" s="369">
        <f>+'2.3 Augex (E)- Nominal values'!AR48+'2.3 Augex (A) - Nominal values'!AQ48</f>
        <v>0</v>
      </c>
      <c r="AR48" s="68">
        <f t="shared" si="0"/>
        <v>0</v>
      </c>
      <c r="AS48" s="84"/>
      <c r="AT48" s="83"/>
      <c r="AU48" s="82"/>
      <c r="AV48" s="85"/>
      <c r="AW48" s="83"/>
      <c r="AX48" s="82"/>
      <c r="AY48" s="33"/>
      <c r="AZ48" s="56"/>
      <c r="BA48" s="33"/>
      <c r="BB48" s="33"/>
      <c r="BC48" s="33"/>
    </row>
    <row r="49" spans="2:55">
      <c r="B49" s="350">
        <f>+'2.3 Augex (A) - Nominal values'!B49</f>
        <v>0</v>
      </c>
      <c r="C49" s="75"/>
      <c r="D49" s="75"/>
      <c r="E49" s="75"/>
      <c r="F49" s="75"/>
      <c r="G49" s="75"/>
      <c r="H49" s="75"/>
      <c r="I49" s="75"/>
      <c r="J49" s="75"/>
      <c r="K49" s="75"/>
      <c r="L49" s="75"/>
      <c r="M49" s="350">
        <f>+'2.3 Augex (A) - Nominal values'!M49</f>
        <v>0</v>
      </c>
      <c r="N49" s="350">
        <f>+'2.3 Augex (A) - Nominal values'!N49</f>
        <v>0</v>
      </c>
      <c r="O49" s="350">
        <f>+'2.3 Augex (A) - Nominal values'!O49</f>
        <v>0</v>
      </c>
      <c r="P49" s="350">
        <f>+'2.3 Augex (A) - Nominal values'!P49</f>
        <v>0</v>
      </c>
      <c r="Q49" s="77"/>
      <c r="R49" s="76"/>
      <c r="S49" s="76"/>
      <c r="T49" s="76"/>
      <c r="U49" s="78"/>
      <c r="V49" s="79"/>
      <c r="W49" s="80"/>
      <c r="X49" s="369">
        <f>+'2.3 Augex (E)- Nominal values'!X49+'2.3 Augex (A) - Nominal values'!X49</f>
        <v>0</v>
      </c>
      <c r="Y49" s="76"/>
      <c r="Z49" s="369">
        <f>+'2.3 Augex (E)- Nominal values'!AA49+'2.3 Augex (A) - Nominal values'!Z49</f>
        <v>0</v>
      </c>
      <c r="AA49" s="81"/>
      <c r="AB49" s="81"/>
      <c r="AC49" s="81"/>
      <c r="AD49" s="81"/>
      <c r="AE49" s="81"/>
      <c r="AF49" s="81"/>
      <c r="AG49" s="81"/>
      <c r="AH49" s="81"/>
      <c r="AI49" s="81"/>
      <c r="AJ49" s="81"/>
      <c r="AK49" s="80"/>
      <c r="AL49" s="369">
        <f>+'2.3 Augex (E)- Nominal values'!AM49+'2.3 Augex (A) - Nominal values'!AL49</f>
        <v>0</v>
      </c>
      <c r="AM49" s="369">
        <f>+'2.3 Augex (E)- Nominal values'!AN49+'2.3 Augex (A) - Nominal values'!AM49</f>
        <v>0</v>
      </c>
      <c r="AN49" s="76"/>
      <c r="AO49" s="369">
        <f>+'2.3 Augex (E)- Nominal values'!AP49+'2.3 Augex (A) - Nominal values'!AO49</f>
        <v>0</v>
      </c>
      <c r="AP49" s="369">
        <f>+'2.3 Augex (E)- Nominal values'!AQ49+'2.3 Augex (A) - Nominal values'!AP49</f>
        <v>0</v>
      </c>
      <c r="AQ49" s="369">
        <f>+'2.3 Augex (E)- Nominal values'!AR49+'2.3 Augex (A) - Nominal values'!AQ49</f>
        <v>0</v>
      </c>
      <c r="AR49" s="68">
        <f t="shared" si="0"/>
        <v>0</v>
      </c>
      <c r="AS49" s="84"/>
      <c r="AT49" s="83"/>
      <c r="AU49" s="82"/>
      <c r="AV49" s="85"/>
      <c r="AW49" s="83"/>
      <c r="AX49" s="82"/>
      <c r="AY49" s="33"/>
      <c r="AZ49" s="33"/>
      <c r="BA49" s="33"/>
      <c r="BB49" s="33"/>
      <c r="BC49" s="33"/>
    </row>
    <row r="50" spans="2:55">
      <c r="B50" s="350">
        <f>+'2.3 Augex (A) - Nominal values'!B50</f>
        <v>0</v>
      </c>
      <c r="C50" s="75"/>
      <c r="D50" s="75"/>
      <c r="E50" s="75"/>
      <c r="F50" s="75"/>
      <c r="G50" s="75"/>
      <c r="H50" s="75"/>
      <c r="I50" s="75"/>
      <c r="J50" s="75"/>
      <c r="K50" s="75"/>
      <c r="L50" s="75"/>
      <c r="M50" s="350">
        <f>+'2.3 Augex (A) - Nominal values'!M50</f>
        <v>0</v>
      </c>
      <c r="N50" s="350">
        <f>+'2.3 Augex (A) - Nominal values'!N50</f>
        <v>0</v>
      </c>
      <c r="O50" s="350">
        <f>+'2.3 Augex (A) - Nominal values'!O50</f>
        <v>0</v>
      </c>
      <c r="P50" s="350">
        <f>+'2.3 Augex (A) - Nominal values'!P50</f>
        <v>0</v>
      </c>
      <c r="Q50" s="77"/>
      <c r="R50" s="76"/>
      <c r="S50" s="76"/>
      <c r="T50" s="76"/>
      <c r="U50" s="78"/>
      <c r="V50" s="79"/>
      <c r="W50" s="80"/>
      <c r="X50" s="369">
        <f>+'2.3 Augex (E)- Nominal values'!X50+'2.3 Augex (A) - Nominal values'!X50</f>
        <v>0</v>
      </c>
      <c r="Y50" s="76"/>
      <c r="Z50" s="369">
        <f>+'2.3 Augex (E)- Nominal values'!AA50+'2.3 Augex (A) - Nominal values'!Z50</f>
        <v>0</v>
      </c>
      <c r="AA50" s="81"/>
      <c r="AB50" s="81"/>
      <c r="AC50" s="81"/>
      <c r="AD50" s="81"/>
      <c r="AE50" s="81"/>
      <c r="AF50" s="81"/>
      <c r="AG50" s="81"/>
      <c r="AH50" s="81"/>
      <c r="AI50" s="81"/>
      <c r="AJ50" s="81"/>
      <c r="AK50" s="80"/>
      <c r="AL50" s="369">
        <f>+'2.3 Augex (E)- Nominal values'!AM50+'2.3 Augex (A) - Nominal values'!AL50</f>
        <v>0</v>
      </c>
      <c r="AM50" s="369">
        <f>+'2.3 Augex (E)- Nominal values'!AN50+'2.3 Augex (A) - Nominal values'!AM50</f>
        <v>0</v>
      </c>
      <c r="AN50" s="76"/>
      <c r="AO50" s="369">
        <f>+'2.3 Augex (E)- Nominal values'!AP50+'2.3 Augex (A) - Nominal values'!AO50</f>
        <v>0</v>
      </c>
      <c r="AP50" s="369">
        <f>+'2.3 Augex (E)- Nominal values'!AQ50+'2.3 Augex (A) - Nominal values'!AP50</f>
        <v>0</v>
      </c>
      <c r="AQ50" s="369">
        <f>+'2.3 Augex (E)- Nominal values'!AR50+'2.3 Augex (A) - Nominal values'!AQ50</f>
        <v>0</v>
      </c>
      <c r="AR50" s="68">
        <f t="shared" si="0"/>
        <v>0</v>
      </c>
      <c r="AS50" s="84"/>
      <c r="AT50" s="83"/>
      <c r="AU50" s="82"/>
      <c r="AV50" s="85"/>
      <c r="AW50" s="83"/>
      <c r="AX50" s="82"/>
      <c r="AY50" s="33"/>
      <c r="AZ50" s="33"/>
      <c r="BA50" s="33"/>
      <c r="BB50" s="33"/>
      <c r="BC50" s="33"/>
    </row>
    <row r="51" spans="2:55">
      <c r="B51" s="350">
        <f>+'2.3 Augex (A) - Nominal values'!B51</f>
        <v>0</v>
      </c>
      <c r="C51" s="75"/>
      <c r="D51" s="75"/>
      <c r="E51" s="75"/>
      <c r="F51" s="75"/>
      <c r="G51" s="75"/>
      <c r="H51" s="75"/>
      <c r="I51" s="75"/>
      <c r="J51" s="75"/>
      <c r="K51" s="75"/>
      <c r="L51" s="75"/>
      <c r="M51" s="350">
        <f>+'2.3 Augex (A) - Nominal values'!M51</f>
        <v>0</v>
      </c>
      <c r="N51" s="350">
        <f>+'2.3 Augex (A) - Nominal values'!N51</f>
        <v>0</v>
      </c>
      <c r="O51" s="350">
        <f>+'2.3 Augex (A) - Nominal values'!O51</f>
        <v>0</v>
      </c>
      <c r="P51" s="350">
        <f>+'2.3 Augex (A) - Nominal values'!P51</f>
        <v>0</v>
      </c>
      <c r="Q51" s="77"/>
      <c r="R51" s="76"/>
      <c r="S51" s="76"/>
      <c r="T51" s="76"/>
      <c r="U51" s="78"/>
      <c r="V51" s="79"/>
      <c r="W51" s="80"/>
      <c r="X51" s="369">
        <f>+'2.3 Augex (E)- Nominal values'!X51+'2.3 Augex (A) - Nominal values'!X51</f>
        <v>0</v>
      </c>
      <c r="Y51" s="76"/>
      <c r="Z51" s="369">
        <f>+'2.3 Augex (E)- Nominal values'!AA51+'2.3 Augex (A) - Nominal values'!Z51</f>
        <v>0</v>
      </c>
      <c r="AA51" s="81"/>
      <c r="AB51" s="81"/>
      <c r="AC51" s="81"/>
      <c r="AD51" s="81"/>
      <c r="AE51" s="81"/>
      <c r="AF51" s="81"/>
      <c r="AG51" s="81"/>
      <c r="AH51" s="81"/>
      <c r="AI51" s="81"/>
      <c r="AJ51" s="81"/>
      <c r="AK51" s="80"/>
      <c r="AL51" s="369">
        <f>+'2.3 Augex (E)- Nominal values'!AM51+'2.3 Augex (A) - Nominal values'!AL51</f>
        <v>0</v>
      </c>
      <c r="AM51" s="369">
        <f>+'2.3 Augex (E)- Nominal values'!AN51+'2.3 Augex (A) - Nominal values'!AM51</f>
        <v>0</v>
      </c>
      <c r="AN51" s="76"/>
      <c r="AO51" s="369">
        <f>+'2.3 Augex (E)- Nominal values'!AP51+'2.3 Augex (A) - Nominal values'!AO51</f>
        <v>0</v>
      </c>
      <c r="AP51" s="369">
        <f>+'2.3 Augex (E)- Nominal values'!AQ51+'2.3 Augex (A) - Nominal values'!AP51</f>
        <v>0</v>
      </c>
      <c r="AQ51" s="369">
        <f>+'2.3 Augex (E)- Nominal values'!AR51+'2.3 Augex (A) - Nominal values'!AQ51</f>
        <v>0</v>
      </c>
      <c r="AR51" s="68">
        <f t="shared" si="0"/>
        <v>0</v>
      </c>
      <c r="AS51" s="84"/>
      <c r="AT51" s="83"/>
      <c r="AU51" s="82"/>
      <c r="AV51" s="85"/>
      <c r="AW51" s="83"/>
      <c r="AX51" s="82"/>
      <c r="AY51" s="33"/>
      <c r="AZ51" s="33"/>
      <c r="BA51" s="33"/>
      <c r="BB51" s="33"/>
      <c r="BC51" s="33"/>
    </row>
    <row r="52" spans="2:55">
      <c r="B52" s="350">
        <f>+'2.3 Augex (A) - Nominal values'!B52</f>
        <v>0</v>
      </c>
      <c r="C52" s="75"/>
      <c r="D52" s="75"/>
      <c r="E52" s="75"/>
      <c r="F52" s="75"/>
      <c r="G52" s="75"/>
      <c r="H52" s="75"/>
      <c r="I52" s="75"/>
      <c r="J52" s="75"/>
      <c r="K52" s="75"/>
      <c r="L52" s="75"/>
      <c r="M52" s="350">
        <f>+'2.3 Augex (A) - Nominal values'!M52</f>
        <v>0</v>
      </c>
      <c r="N52" s="350">
        <f>+'2.3 Augex (A) - Nominal values'!N52</f>
        <v>0</v>
      </c>
      <c r="O52" s="350">
        <f>+'2.3 Augex (A) - Nominal values'!O52</f>
        <v>0</v>
      </c>
      <c r="P52" s="350">
        <f>+'2.3 Augex (A) - Nominal values'!P52</f>
        <v>0</v>
      </c>
      <c r="Q52" s="77"/>
      <c r="R52" s="76"/>
      <c r="S52" s="76"/>
      <c r="T52" s="76"/>
      <c r="U52" s="78"/>
      <c r="V52" s="79"/>
      <c r="W52" s="80"/>
      <c r="X52" s="369">
        <f>+'2.3 Augex (E)- Nominal values'!X52+'2.3 Augex (A) - Nominal values'!X52</f>
        <v>0</v>
      </c>
      <c r="Y52" s="76"/>
      <c r="Z52" s="369">
        <f>+'2.3 Augex (E)- Nominal values'!AA52+'2.3 Augex (A) - Nominal values'!Z52</f>
        <v>0</v>
      </c>
      <c r="AA52" s="81"/>
      <c r="AB52" s="81"/>
      <c r="AC52" s="81"/>
      <c r="AD52" s="81"/>
      <c r="AE52" s="81"/>
      <c r="AF52" s="81"/>
      <c r="AG52" s="81"/>
      <c r="AH52" s="81"/>
      <c r="AI52" s="81"/>
      <c r="AJ52" s="81"/>
      <c r="AK52" s="80"/>
      <c r="AL52" s="369">
        <f>+'2.3 Augex (E)- Nominal values'!AM52+'2.3 Augex (A) - Nominal values'!AL52</f>
        <v>0</v>
      </c>
      <c r="AM52" s="369">
        <f>+'2.3 Augex (E)- Nominal values'!AN52+'2.3 Augex (A) - Nominal values'!AM52</f>
        <v>0</v>
      </c>
      <c r="AN52" s="76"/>
      <c r="AO52" s="369">
        <f>+'2.3 Augex (E)- Nominal values'!AP52+'2.3 Augex (A) - Nominal values'!AO52</f>
        <v>0</v>
      </c>
      <c r="AP52" s="369">
        <f>+'2.3 Augex (E)- Nominal values'!AQ52+'2.3 Augex (A) - Nominal values'!AP52</f>
        <v>0</v>
      </c>
      <c r="AQ52" s="369">
        <f>+'2.3 Augex (E)- Nominal values'!AR52+'2.3 Augex (A) - Nominal values'!AQ52</f>
        <v>0</v>
      </c>
      <c r="AR52" s="68">
        <f t="shared" si="0"/>
        <v>0</v>
      </c>
      <c r="AS52" s="84"/>
      <c r="AT52" s="83"/>
      <c r="AU52" s="82"/>
      <c r="AV52" s="85"/>
      <c r="AW52" s="83"/>
      <c r="AX52" s="82"/>
      <c r="AY52" s="33"/>
      <c r="AZ52" s="33"/>
      <c r="BA52" s="33"/>
      <c r="BB52" s="33"/>
      <c r="BC52" s="33"/>
    </row>
    <row r="53" spans="2:55">
      <c r="B53" s="350">
        <f>+'2.3 Augex (A) - Nominal values'!B53</f>
        <v>0</v>
      </c>
      <c r="C53" s="75"/>
      <c r="D53" s="75"/>
      <c r="E53" s="75"/>
      <c r="F53" s="75"/>
      <c r="G53" s="75"/>
      <c r="H53" s="75"/>
      <c r="I53" s="75"/>
      <c r="J53" s="75"/>
      <c r="K53" s="75"/>
      <c r="L53" s="75"/>
      <c r="M53" s="350">
        <f>+'2.3 Augex (A) - Nominal values'!M53</f>
        <v>0</v>
      </c>
      <c r="N53" s="350">
        <f>+'2.3 Augex (A) - Nominal values'!N53</f>
        <v>0</v>
      </c>
      <c r="O53" s="350">
        <f>+'2.3 Augex (A) - Nominal values'!O53</f>
        <v>0</v>
      </c>
      <c r="P53" s="350">
        <f>+'2.3 Augex (A) - Nominal values'!P53</f>
        <v>0</v>
      </c>
      <c r="Q53" s="77"/>
      <c r="R53" s="76"/>
      <c r="S53" s="76"/>
      <c r="T53" s="76"/>
      <c r="U53" s="78"/>
      <c r="V53" s="79"/>
      <c r="W53" s="80"/>
      <c r="X53" s="369">
        <f>+'2.3 Augex (E)- Nominal values'!X53+'2.3 Augex (A) - Nominal values'!X53</f>
        <v>0</v>
      </c>
      <c r="Y53" s="76"/>
      <c r="Z53" s="369">
        <f>+'2.3 Augex (E)- Nominal values'!AA53+'2.3 Augex (A) - Nominal values'!Z53</f>
        <v>0</v>
      </c>
      <c r="AA53" s="81"/>
      <c r="AB53" s="81"/>
      <c r="AC53" s="81"/>
      <c r="AD53" s="81"/>
      <c r="AE53" s="81"/>
      <c r="AF53" s="81"/>
      <c r="AG53" s="81"/>
      <c r="AH53" s="81"/>
      <c r="AI53" s="81"/>
      <c r="AJ53" s="81"/>
      <c r="AK53" s="80"/>
      <c r="AL53" s="369">
        <f>+'2.3 Augex (E)- Nominal values'!AM53+'2.3 Augex (A) - Nominal values'!AL53</f>
        <v>0</v>
      </c>
      <c r="AM53" s="369">
        <f>+'2.3 Augex (E)- Nominal values'!AN53+'2.3 Augex (A) - Nominal values'!AM53</f>
        <v>0</v>
      </c>
      <c r="AN53" s="76"/>
      <c r="AO53" s="369">
        <f>+'2.3 Augex (E)- Nominal values'!AP53+'2.3 Augex (A) - Nominal values'!AO53</f>
        <v>0</v>
      </c>
      <c r="AP53" s="369">
        <f>+'2.3 Augex (E)- Nominal values'!AQ53+'2.3 Augex (A) - Nominal values'!AP53</f>
        <v>0</v>
      </c>
      <c r="AQ53" s="369">
        <f>+'2.3 Augex (E)- Nominal values'!AR53+'2.3 Augex (A) - Nominal values'!AQ53</f>
        <v>0</v>
      </c>
      <c r="AR53" s="68">
        <f t="shared" si="0"/>
        <v>0</v>
      </c>
      <c r="AS53" s="84"/>
      <c r="AT53" s="83"/>
      <c r="AU53" s="82"/>
      <c r="AV53" s="85"/>
      <c r="AW53" s="83"/>
      <c r="AX53" s="82"/>
      <c r="AY53" s="33"/>
      <c r="AZ53" s="33"/>
      <c r="BA53" s="33"/>
      <c r="BB53" s="33"/>
      <c r="BC53" s="33"/>
    </row>
    <row r="54" spans="2:55">
      <c r="B54" s="350">
        <f>+'2.3 Augex (A) - Nominal values'!B54</f>
        <v>0</v>
      </c>
      <c r="C54" s="75"/>
      <c r="D54" s="75"/>
      <c r="E54" s="75"/>
      <c r="F54" s="75"/>
      <c r="G54" s="75"/>
      <c r="H54" s="75"/>
      <c r="I54" s="75"/>
      <c r="J54" s="75"/>
      <c r="K54" s="75"/>
      <c r="L54" s="75"/>
      <c r="M54" s="350">
        <f>+'2.3 Augex (A) - Nominal values'!M54</f>
        <v>0</v>
      </c>
      <c r="N54" s="350">
        <f>+'2.3 Augex (A) - Nominal values'!N54</f>
        <v>0</v>
      </c>
      <c r="O54" s="350">
        <f>+'2.3 Augex (A) - Nominal values'!O54</f>
        <v>0</v>
      </c>
      <c r="P54" s="350">
        <f>+'2.3 Augex (A) - Nominal values'!P54</f>
        <v>0</v>
      </c>
      <c r="Q54" s="77"/>
      <c r="R54" s="76"/>
      <c r="S54" s="76"/>
      <c r="T54" s="76"/>
      <c r="U54" s="78"/>
      <c r="V54" s="79"/>
      <c r="W54" s="80"/>
      <c r="X54" s="369">
        <f>+'2.3 Augex (E)- Nominal values'!X54+'2.3 Augex (A) - Nominal values'!X54</f>
        <v>0</v>
      </c>
      <c r="Y54" s="76"/>
      <c r="Z54" s="369">
        <f>+'2.3 Augex (E)- Nominal values'!AA54+'2.3 Augex (A) - Nominal values'!Z54</f>
        <v>0</v>
      </c>
      <c r="AA54" s="81"/>
      <c r="AB54" s="81"/>
      <c r="AC54" s="81"/>
      <c r="AD54" s="81"/>
      <c r="AE54" s="81"/>
      <c r="AF54" s="81"/>
      <c r="AG54" s="81"/>
      <c r="AH54" s="81"/>
      <c r="AI54" s="81"/>
      <c r="AJ54" s="81"/>
      <c r="AK54" s="80"/>
      <c r="AL54" s="369">
        <f>+'2.3 Augex (E)- Nominal values'!AM54+'2.3 Augex (A) - Nominal values'!AL54</f>
        <v>0</v>
      </c>
      <c r="AM54" s="369">
        <f>+'2.3 Augex (E)- Nominal values'!AN54+'2.3 Augex (A) - Nominal values'!AM54</f>
        <v>0</v>
      </c>
      <c r="AN54" s="76"/>
      <c r="AO54" s="369">
        <f>+'2.3 Augex (E)- Nominal values'!AP54+'2.3 Augex (A) - Nominal values'!AO54</f>
        <v>0</v>
      </c>
      <c r="AP54" s="369">
        <f>+'2.3 Augex (E)- Nominal values'!AQ54+'2.3 Augex (A) - Nominal values'!AP54</f>
        <v>0</v>
      </c>
      <c r="AQ54" s="369">
        <f>+'2.3 Augex (E)- Nominal values'!AR54+'2.3 Augex (A) - Nominal values'!AQ54</f>
        <v>0</v>
      </c>
      <c r="AR54" s="68">
        <f t="shared" si="0"/>
        <v>0</v>
      </c>
      <c r="AS54" s="84"/>
      <c r="AT54" s="83"/>
      <c r="AU54" s="82"/>
      <c r="AV54" s="85"/>
      <c r="AW54" s="83"/>
      <c r="AX54" s="82"/>
      <c r="AY54" s="33"/>
      <c r="AZ54" s="33"/>
      <c r="BA54" s="33"/>
      <c r="BB54" s="33"/>
      <c r="BC54" s="33"/>
    </row>
    <row r="55" spans="2:55">
      <c r="B55" s="350">
        <f>+'2.3 Augex (A) - Nominal values'!B55</f>
        <v>0</v>
      </c>
      <c r="C55" s="75"/>
      <c r="D55" s="75"/>
      <c r="E55" s="75"/>
      <c r="F55" s="75"/>
      <c r="G55" s="75"/>
      <c r="H55" s="75"/>
      <c r="I55" s="75"/>
      <c r="J55" s="75"/>
      <c r="K55" s="75"/>
      <c r="L55" s="75"/>
      <c r="M55" s="350">
        <f>+'2.3 Augex (A) - Nominal values'!M55</f>
        <v>0</v>
      </c>
      <c r="N55" s="350">
        <f>+'2.3 Augex (A) - Nominal values'!N55</f>
        <v>0</v>
      </c>
      <c r="O55" s="350">
        <f>+'2.3 Augex (A) - Nominal values'!O55</f>
        <v>0</v>
      </c>
      <c r="P55" s="350">
        <f>+'2.3 Augex (A) - Nominal values'!P55</f>
        <v>0</v>
      </c>
      <c r="Q55" s="77"/>
      <c r="R55" s="76"/>
      <c r="S55" s="76"/>
      <c r="T55" s="76"/>
      <c r="U55" s="78"/>
      <c r="V55" s="79"/>
      <c r="W55" s="80"/>
      <c r="X55" s="369">
        <f>+'2.3 Augex (E)- Nominal values'!X55+'2.3 Augex (A) - Nominal values'!X55</f>
        <v>0</v>
      </c>
      <c r="Y55" s="76"/>
      <c r="Z55" s="369">
        <f>+'2.3 Augex (E)- Nominal values'!AA55+'2.3 Augex (A) - Nominal values'!Z55</f>
        <v>0</v>
      </c>
      <c r="AA55" s="81"/>
      <c r="AB55" s="81"/>
      <c r="AC55" s="81"/>
      <c r="AD55" s="81"/>
      <c r="AE55" s="81"/>
      <c r="AF55" s="81"/>
      <c r="AG55" s="81"/>
      <c r="AH55" s="81"/>
      <c r="AI55" s="81"/>
      <c r="AJ55" s="81"/>
      <c r="AK55" s="80"/>
      <c r="AL55" s="369">
        <f>+'2.3 Augex (E)- Nominal values'!AM55+'2.3 Augex (A) - Nominal values'!AL55</f>
        <v>0</v>
      </c>
      <c r="AM55" s="369">
        <f>+'2.3 Augex (E)- Nominal values'!AN55+'2.3 Augex (A) - Nominal values'!AM55</f>
        <v>0</v>
      </c>
      <c r="AN55" s="76"/>
      <c r="AO55" s="369">
        <f>+'2.3 Augex (E)- Nominal values'!AP55+'2.3 Augex (A) - Nominal values'!AO55</f>
        <v>0</v>
      </c>
      <c r="AP55" s="369">
        <f>+'2.3 Augex (E)- Nominal values'!AQ55+'2.3 Augex (A) - Nominal values'!AP55</f>
        <v>0</v>
      </c>
      <c r="AQ55" s="369">
        <f>+'2.3 Augex (E)- Nominal values'!AR55+'2.3 Augex (A) - Nominal values'!AQ55</f>
        <v>0</v>
      </c>
      <c r="AR55" s="68">
        <f t="shared" si="0"/>
        <v>0</v>
      </c>
      <c r="AS55" s="84"/>
      <c r="AT55" s="83"/>
      <c r="AU55" s="82"/>
      <c r="AV55" s="85"/>
      <c r="AW55" s="83"/>
      <c r="AX55" s="82"/>
      <c r="AY55" s="33"/>
      <c r="AZ55" s="33"/>
      <c r="BA55" s="33"/>
      <c r="BB55" s="33"/>
      <c r="BC55" s="33"/>
    </row>
    <row r="56" spans="2:55">
      <c r="B56" s="350">
        <f>+'2.3 Augex (A) - Nominal values'!B56</f>
        <v>0</v>
      </c>
      <c r="C56" s="75"/>
      <c r="D56" s="75"/>
      <c r="E56" s="75"/>
      <c r="F56" s="75"/>
      <c r="G56" s="75"/>
      <c r="H56" s="75"/>
      <c r="I56" s="75"/>
      <c r="J56" s="75"/>
      <c r="K56" s="75"/>
      <c r="L56" s="75"/>
      <c r="M56" s="350">
        <f>+'2.3 Augex (A) - Nominal values'!M56</f>
        <v>0</v>
      </c>
      <c r="N56" s="350">
        <f>+'2.3 Augex (A) - Nominal values'!N56</f>
        <v>0</v>
      </c>
      <c r="O56" s="350">
        <f>+'2.3 Augex (A) - Nominal values'!O56</f>
        <v>0</v>
      </c>
      <c r="P56" s="350">
        <f>+'2.3 Augex (A) - Nominal values'!P56</f>
        <v>0</v>
      </c>
      <c r="Q56" s="77"/>
      <c r="R56" s="76"/>
      <c r="S56" s="76"/>
      <c r="T56" s="76"/>
      <c r="U56" s="78"/>
      <c r="V56" s="79"/>
      <c r="W56" s="80"/>
      <c r="X56" s="369">
        <f>+'2.3 Augex (E)- Nominal values'!X56+'2.3 Augex (A) - Nominal values'!X56</f>
        <v>0</v>
      </c>
      <c r="Y56" s="76"/>
      <c r="Z56" s="369">
        <f>+'2.3 Augex (E)- Nominal values'!AA56+'2.3 Augex (A) - Nominal values'!Z56</f>
        <v>0</v>
      </c>
      <c r="AA56" s="81"/>
      <c r="AB56" s="81"/>
      <c r="AC56" s="81"/>
      <c r="AD56" s="81"/>
      <c r="AE56" s="81"/>
      <c r="AF56" s="81"/>
      <c r="AG56" s="81"/>
      <c r="AH56" s="81"/>
      <c r="AI56" s="81"/>
      <c r="AJ56" s="81"/>
      <c r="AK56" s="80"/>
      <c r="AL56" s="369">
        <f>+'2.3 Augex (E)- Nominal values'!AM56+'2.3 Augex (A) - Nominal values'!AL56</f>
        <v>0</v>
      </c>
      <c r="AM56" s="369">
        <f>+'2.3 Augex (E)- Nominal values'!AN56+'2.3 Augex (A) - Nominal values'!AM56</f>
        <v>0</v>
      </c>
      <c r="AN56" s="76"/>
      <c r="AO56" s="369">
        <f>+'2.3 Augex (E)- Nominal values'!AP56+'2.3 Augex (A) - Nominal values'!AO56</f>
        <v>0</v>
      </c>
      <c r="AP56" s="369">
        <f>+'2.3 Augex (E)- Nominal values'!AQ56+'2.3 Augex (A) - Nominal values'!AP56</f>
        <v>0</v>
      </c>
      <c r="AQ56" s="369">
        <f>+'2.3 Augex (E)- Nominal values'!AR56+'2.3 Augex (A) - Nominal values'!AQ56</f>
        <v>0</v>
      </c>
      <c r="AR56" s="68">
        <f t="shared" si="0"/>
        <v>0</v>
      </c>
      <c r="AS56" s="84"/>
      <c r="AT56" s="83"/>
      <c r="AU56" s="82"/>
      <c r="AV56" s="85"/>
      <c r="AW56" s="83"/>
      <c r="AX56" s="82"/>
      <c r="AY56" s="33"/>
      <c r="AZ56" s="33"/>
      <c r="BA56" s="33"/>
      <c r="BB56" s="33"/>
      <c r="BC56" s="33"/>
    </row>
    <row r="57" spans="2:55">
      <c r="B57" s="350">
        <f>+'2.3 Augex (A) - Nominal values'!B57</f>
        <v>0</v>
      </c>
      <c r="C57" s="75"/>
      <c r="D57" s="75"/>
      <c r="E57" s="75"/>
      <c r="F57" s="75"/>
      <c r="G57" s="75"/>
      <c r="H57" s="75"/>
      <c r="I57" s="75"/>
      <c r="J57" s="75"/>
      <c r="K57" s="75"/>
      <c r="L57" s="75"/>
      <c r="M57" s="350">
        <f>+'2.3 Augex (A) - Nominal values'!M57</f>
        <v>0</v>
      </c>
      <c r="N57" s="350">
        <f>+'2.3 Augex (A) - Nominal values'!N57</f>
        <v>0</v>
      </c>
      <c r="O57" s="350">
        <f>+'2.3 Augex (A) - Nominal values'!O57</f>
        <v>0</v>
      </c>
      <c r="P57" s="350">
        <f>+'2.3 Augex (A) - Nominal values'!P57</f>
        <v>0</v>
      </c>
      <c r="Q57" s="77"/>
      <c r="R57" s="76"/>
      <c r="S57" s="76"/>
      <c r="T57" s="76"/>
      <c r="U57" s="78"/>
      <c r="V57" s="79"/>
      <c r="W57" s="80"/>
      <c r="X57" s="369">
        <f>+'2.3 Augex (E)- Nominal values'!X57+'2.3 Augex (A) - Nominal values'!X57</f>
        <v>0</v>
      </c>
      <c r="Y57" s="76"/>
      <c r="Z57" s="369">
        <f>+'2.3 Augex (E)- Nominal values'!AA57+'2.3 Augex (A) - Nominal values'!Z57</f>
        <v>0</v>
      </c>
      <c r="AA57" s="81"/>
      <c r="AB57" s="81"/>
      <c r="AC57" s="81"/>
      <c r="AD57" s="81"/>
      <c r="AE57" s="81"/>
      <c r="AF57" s="81"/>
      <c r="AG57" s="81"/>
      <c r="AH57" s="81"/>
      <c r="AI57" s="81"/>
      <c r="AJ57" s="81"/>
      <c r="AK57" s="80"/>
      <c r="AL57" s="369">
        <f>+'2.3 Augex (E)- Nominal values'!AM57+'2.3 Augex (A) - Nominal values'!AL57</f>
        <v>0</v>
      </c>
      <c r="AM57" s="369">
        <f>+'2.3 Augex (E)- Nominal values'!AN57+'2.3 Augex (A) - Nominal values'!AM57</f>
        <v>0</v>
      </c>
      <c r="AN57" s="76"/>
      <c r="AO57" s="369">
        <f>+'2.3 Augex (E)- Nominal values'!AP57+'2.3 Augex (A) - Nominal values'!AO57</f>
        <v>0</v>
      </c>
      <c r="AP57" s="369">
        <f>+'2.3 Augex (E)- Nominal values'!AQ57+'2.3 Augex (A) - Nominal values'!AP57</f>
        <v>0</v>
      </c>
      <c r="AQ57" s="369">
        <f>+'2.3 Augex (E)- Nominal values'!AR57+'2.3 Augex (A) - Nominal values'!AQ57</f>
        <v>0</v>
      </c>
      <c r="AR57" s="68">
        <f t="shared" si="0"/>
        <v>0</v>
      </c>
      <c r="AS57" s="84"/>
      <c r="AT57" s="83"/>
      <c r="AU57" s="82"/>
      <c r="AV57" s="85"/>
      <c r="AW57" s="83"/>
      <c r="AX57" s="82"/>
      <c r="AY57" s="33"/>
      <c r="AZ57" s="33"/>
      <c r="BA57" s="33"/>
      <c r="BB57" s="33"/>
      <c r="BC57" s="33"/>
    </row>
    <row r="58" spans="2:55">
      <c r="B58" s="350">
        <f>+'2.3 Augex (A) - Nominal values'!B58</f>
        <v>0</v>
      </c>
      <c r="C58" s="75"/>
      <c r="D58" s="75"/>
      <c r="E58" s="75"/>
      <c r="F58" s="75"/>
      <c r="G58" s="75"/>
      <c r="H58" s="75"/>
      <c r="I58" s="75"/>
      <c r="J58" s="75"/>
      <c r="K58" s="75"/>
      <c r="L58" s="75"/>
      <c r="M58" s="350">
        <f>+'2.3 Augex (A) - Nominal values'!M58</f>
        <v>0</v>
      </c>
      <c r="N58" s="350">
        <f>+'2.3 Augex (A) - Nominal values'!N58</f>
        <v>0</v>
      </c>
      <c r="O58" s="350">
        <f>+'2.3 Augex (A) - Nominal values'!O58</f>
        <v>0</v>
      </c>
      <c r="P58" s="350">
        <f>+'2.3 Augex (A) - Nominal values'!P58</f>
        <v>0</v>
      </c>
      <c r="Q58" s="77"/>
      <c r="R58" s="76"/>
      <c r="S58" s="76"/>
      <c r="T58" s="76"/>
      <c r="U58" s="78"/>
      <c r="V58" s="79"/>
      <c r="W58" s="80"/>
      <c r="X58" s="369">
        <f>+'2.3 Augex (E)- Nominal values'!X58+'2.3 Augex (A) - Nominal values'!X58</f>
        <v>0</v>
      </c>
      <c r="Y58" s="76"/>
      <c r="Z58" s="369">
        <f>+'2.3 Augex (E)- Nominal values'!AA58+'2.3 Augex (A) - Nominal values'!Z58</f>
        <v>0</v>
      </c>
      <c r="AA58" s="81"/>
      <c r="AB58" s="81"/>
      <c r="AC58" s="81"/>
      <c r="AD58" s="81"/>
      <c r="AE58" s="81"/>
      <c r="AF58" s="81"/>
      <c r="AG58" s="81"/>
      <c r="AH58" s="81"/>
      <c r="AI58" s="81"/>
      <c r="AJ58" s="81"/>
      <c r="AK58" s="80"/>
      <c r="AL58" s="369">
        <f>+'2.3 Augex (E)- Nominal values'!AM58+'2.3 Augex (A) - Nominal values'!AL58</f>
        <v>0</v>
      </c>
      <c r="AM58" s="369">
        <f>+'2.3 Augex (E)- Nominal values'!AN58+'2.3 Augex (A) - Nominal values'!AM58</f>
        <v>0</v>
      </c>
      <c r="AN58" s="76"/>
      <c r="AO58" s="369">
        <f>+'2.3 Augex (E)- Nominal values'!AP58+'2.3 Augex (A) - Nominal values'!AO58</f>
        <v>0</v>
      </c>
      <c r="AP58" s="369">
        <f>+'2.3 Augex (E)- Nominal values'!AQ58+'2.3 Augex (A) - Nominal values'!AP58</f>
        <v>0</v>
      </c>
      <c r="AQ58" s="369">
        <f>+'2.3 Augex (E)- Nominal values'!AR58+'2.3 Augex (A) - Nominal values'!AQ58</f>
        <v>0</v>
      </c>
      <c r="AR58" s="68">
        <f t="shared" si="0"/>
        <v>0</v>
      </c>
      <c r="AS58" s="84"/>
      <c r="AT58" s="83"/>
      <c r="AU58" s="82"/>
      <c r="AV58" s="85"/>
      <c r="AW58" s="83"/>
      <c r="AX58" s="82"/>
      <c r="AY58" s="33"/>
      <c r="AZ58" s="33"/>
      <c r="BA58" s="33"/>
      <c r="BB58" s="33"/>
      <c r="BC58" s="33"/>
    </row>
    <row r="59" spans="2:55">
      <c r="B59" s="350">
        <f>+'2.3 Augex (A) - Nominal values'!B59</f>
        <v>0</v>
      </c>
      <c r="C59" s="75"/>
      <c r="D59" s="75"/>
      <c r="E59" s="75"/>
      <c r="F59" s="75"/>
      <c r="G59" s="75"/>
      <c r="H59" s="75"/>
      <c r="I59" s="75"/>
      <c r="J59" s="75"/>
      <c r="K59" s="75"/>
      <c r="L59" s="75"/>
      <c r="M59" s="350">
        <f>+'2.3 Augex (A) - Nominal values'!M59</f>
        <v>0</v>
      </c>
      <c r="N59" s="350">
        <f>+'2.3 Augex (A) - Nominal values'!N59</f>
        <v>0</v>
      </c>
      <c r="O59" s="350">
        <f>+'2.3 Augex (A) - Nominal values'!O59</f>
        <v>0</v>
      </c>
      <c r="P59" s="350">
        <f>+'2.3 Augex (A) - Nominal values'!P59</f>
        <v>0</v>
      </c>
      <c r="Q59" s="77"/>
      <c r="R59" s="76"/>
      <c r="S59" s="76"/>
      <c r="T59" s="76"/>
      <c r="U59" s="78"/>
      <c r="V59" s="79"/>
      <c r="W59" s="80"/>
      <c r="X59" s="369">
        <f>+'2.3 Augex (E)- Nominal values'!X59+'2.3 Augex (A) - Nominal values'!X59</f>
        <v>0</v>
      </c>
      <c r="Y59" s="76"/>
      <c r="Z59" s="369">
        <f>+'2.3 Augex (E)- Nominal values'!AA59+'2.3 Augex (A) - Nominal values'!Z59</f>
        <v>0</v>
      </c>
      <c r="AA59" s="81"/>
      <c r="AB59" s="81"/>
      <c r="AC59" s="81"/>
      <c r="AD59" s="81"/>
      <c r="AE59" s="81"/>
      <c r="AF59" s="81"/>
      <c r="AG59" s="81"/>
      <c r="AH59" s="81"/>
      <c r="AI59" s="81"/>
      <c r="AJ59" s="81"/>
      <c r="AK59" s="80"/>
      <c r="AL59" s="369">
        <f>+'2.3 Augex (E)- Nominal values'!AM59+'2.3 Augex (A) - Nominal values'!AL59</f>
        <v>0</v>
      </c>
      <c r="AM59" s="369">
        <f>+'2.3 Augex (E)- Nominal values'!AN59+'2.3 Augex (A) - Nominal values'!AM59</f>
        <v>0</v>
      </c>
      <c r="AN59" s="76"/>
      <c r="AO59" s="369">
        <f>+'2.3 Augex (E)- Nominal values'!AP59+'2.3 Augex (A) - Nominal values'!AO59</f>
        <v>0</v>
      </c>
      <c r="AP59" s="369">
        <f>+'2.3 Augex (E)- Nominal values'!AQ59+'2.3 Augex (A) - Nominal values'!AP59</f>
        <v>0</v>
      </c>
      <c r="AQ59" s="369">
        <f>+'2.3 Augex (E)- Nominal values'!AR59+'2.3 Augex (A) - Nominal values'!AQ59</f>
        <v>0</v>
      </c>
      <c r="AR59" s="68">
        <f t="shared" si="0"/>
        <v>0</v>
      </c>
      <c r="AS59" s="84"/>
      <c r="AT59" s="83"/>
      <c r="AU59" s="82"/>
      <c r="AV59" s="85"/>
      <c r="AW59" s="83"/>
      <c r="AX59" s="82"/>
      <c r="AY59" s="33"/>
      <c r="AZ59" s="33"/>
      <c r="BA59" s="33"/>
      <c r="BB59" s="33"/>
      <c r="BC59" s="33"/>
    </row>
    <row r="60" spans="2:55">
      <c r="B60" s="350">
        <f>+'2.3 Augex (A) - Nominal values'!B60</f>
        <v>0</v>
      </c>
      <c r="C60" s="75"/>
      <c r="D60" s="75"/>
      <c r="E60" s="75"/>
      <c r="F60" s="75"/>
      <c r="G60" s="75"/>
      <c r="H60" s="75"/>
      <c r="I60" s="75"/>
      <c r="J60" s="75"/>
      <c r="K60" s="75"/>
      <c r="L60" s="75"/>
      <c r="M60" s="350">
        <f>+'2.3 Augex (A) - Nominal values'!M60</f>
        <v>0</v>
      </c>
      <c r="N60" s="350">
        <f>+'2.3 Augex (A) - Nominal values'!N60</f>
        <v>0</v>
      </c>
      <c r="O60" s="350">
        <f>+'2.3 Augex (A) - Nominal values'!O60</f>
        <v>0</v>
      </c>
      <c r="P60" s="350">
        <f>+'2.3 Augex (A) - Nominal values'!P60</f>
        <v>0</v>
      </c>
      <c r="Q60" s="77"/>
      <c r="R60" s="76"/>
      <c r="S60" s="76"/>
      <c r="T60" s="76"/>
      <c r="U60" s="78"/>
      <c r="V60" s="79"/>
      <c r="W60" s="80"/>
      <c r="X60" s="369">
        <f>+'2.3 Augex (E)- Nominal values'!X60+'2.3 Augex (A) - Nominal values'!X60</f>
        <v>0</v>
      </c>
      <c r="Y60" s="76"/>
      <c r="Z60" s="369">
        <f>+'2.3 Augex (E)- Nominal values'!AA60+'2.3 Augex (A) - Nominal values'!Z60</f>
        <v>0</v>
      </c>
      <c r="AA60" s="81"/>
      <c r="AB60" s="81"/>
      <c r="AC60" s="81"/>
      <c r="AD60" s="81"/>
      <c r="AE60" s="81"/>
      <c r="AF60" s="81"/>
      <c r="AG60" s="81"/>
      <c r="AH60" s="81"/>
      <c r="AI60" s="81"/>
      <c r="AJ60" s="81"/>
      <c r="AK60" s="80"/>
      <c r="AL60" s="369">
        <f>+'2.3 Augex (E)- Nominal values'!AM60+'2.3 Augex (A) - Nominal values'!AL60</f>
        <v>0</v>
      </c>
      <c r="AM60" s="369">
        <f>+'2.3 Augex (E)- Nominal values'!AN60+'2.3 Augex (A) - Nominal values'!AM60</f>
        <v>0</v>
      </c>
      <c r="AN60" s="76"/>
      <c r="AO60" s="369">
        <f>+'2.3 Augex (E)- Nominal values'!AP60+'2.3 Augex (A) - Nominal values'!AO60</f>
        <v>0</v>
      </c>
      <c r="AP60" s="369">
        <f>+'2.3 Augex (E)- Nominal values'!AQ60+'2.3 Augex (A) - Nominal values'!AP60</f>
        <v>0</v>
      </c>
      <c r="AQ60" s="369">
        <f>+'2.3 Augex (E)- Nominal values'!AR60+'2.3 Augex (A) - Nominal values'!AQ60</f>
        <v>0</v>
      </c>
      <c r="AR60" s="68">
        <f t="shared" si="0"/>
        <v>0</v>
      </c>
      <c r="AS60" s="84"/>
      <c r="AT60" s="83"/>
      <c r="AU60" s="82"/>
      <c r="AV60" s="85"/>
      <c r="AW60" s="83"/>
      <c r="AX60" s="82"/>
    </row>
    <row r="61" spans="2:55">
      <c r="B61" s="350">
        <f>+'2.3 Augex (A) - Nominal values'!B61</f>
        <v>0</v>
      </c>
      <c r="C61" s="75"/>
      <c r="D61" s="75"/>
      <c r="E61" s="75"/>
      <c r="F61" s="75"/>
      <c r="G61" s="75"/>
      <c r="H61" s="75"/>
      <c r="I61" s="75"/>
      <c r="J61" s="75"/>
      <c r="K61" s="75"/>
      <c r="L61" s="75"/>
      <c r="M61" s="350">
        <f>+'2.3 Augex (A) - Nominal values'!M61</f>
        <v>0</v>
      </c>
      <c r="N61" s="350">
        <f>+'2.3 Augex (A) - Nominal values'!N61</f>
        <v>0</v>
      </c>
      <c r="O61" s="350">
        <f>+'2.3 Augex (A) - Nominal values'!O61</f>
        <v>0</v>
      </c>
      <c r="P61" s="350">
        <f>+'2.3 Augex (A) - Nominal values'!P61</f>
        <v>0</v>
      </c>
      <c r="Q61" s="77"/>
      <c r="R61" s="76"/>
      <c r="S61" s="76"/>
      <c r="T61" s="76"/>
      <c r="U61" s="78"/>
      <c r="V61" s="79"/>
      <c r="W61" s="80"/>
      <c r="X61" s="369">
        <f>+'2.3 Augex (E)- Nominal values'!X61+'2.3 Augex (A) - Nominal values'!X61</f>
        <v>0</v>
      </c>
      <c r="Y61" s="76"/>
      <c r="Z61" s="369">
        <f>+'2.3 Augex (E)- Nominal values'!AA61+'2.3 Augex (A) - Nominal values'!Z61</f>
        <v>0</v>
      </c>
      <c r="AA61" s="81"/>
      <c r="AB61" s="81"/>
      <c r="AC61" s="81"/>
      <c r="AD61" s="81"/>
      <c r="AE61" s="81"/>
      <c r="AF61" s="81"/>
      <c r="AG61" s="81"/>
      <c r="AH61" s="81"/>
      <c r="AI61" s="81"/>
      <c r="AJ61" s="81"/>
      <c r="AK61" s="80"/>
      <c r="AL61" s="369">
        <f>+'2.3 Augex (E)- Nominal values'!AM61+'2.3 Augex (A) - Nominal values'!AL61</f>
        <v>0</v>
      </c>
      <c r="AM61" s="369">
        <f>+'2.3 Augex (E)- Nominal values'!AN61+'2.3 Augex (A) - Nominal values'!AM61</f>
        <v>0</v>
      </c>
      <c r="AN61" s="76"/>
      <c r="AO61" s="369">
        <f>+'2.3 Augex (E)- Nominal values'!AP61+'2.3 Augex (A) - Nominal values'!AO61</f>
        <v>0</v>
      </c>
      <c r="AP61" s="369">
        <f>+'2.3 Augex (E)- Nominal values'!AQ61+'2.3 Augex (A) - Nominal values'!AP61</f>
        <v>0</v>
      </c>
      <c r="AQ61" s="369">
        <f>+'2.3 Augex (E)- Nominal values'!AR61+'2.3 Augex (A) - Nominal values'!AQ61</f>
        <v>0</v>
      </c>
      <c r="AR61" s="68">
        <f t="shared" si="0"/>
        <v>0</v>
      </c>
      <c r="AS61" s="84"/>
      <c r="AT61" s="83"/>
      <c r="AU61" s="82"/>
      <c r="AV61" s="85"/>
      <c r="AW61" s="83"/>
      <c r="AX61" s="82"/>
      <c r="AZ61" s="33"/>
    </row>
    <row r="62" spans="2:55">
      <c r="B62" s="350">
        <f>+'2.3 Augex (A) - Nominal values'!B62</f>
        <v>0</v>
      </c>
      <c r="C62" s="75"/>
      <c r="D62" s="75"/>
      <c r="E62" s="75"/>
      <c r="F62" s="75"/>
      <c r="G62" s="75"/>
      <c r="H62" s="75"/>
      <c r="I62" s="75"/>
      <c r="J62" s="75"/>
      <c r="K62" s="75"/>
      <c r="L62" s="75"/>
      <c r="M62" s="350">
        <f>+'2.3 Augex (A) - Nominal values'!M62</f>
        <v>0</v>
      </c>
      <c r="N62" s="350">
        <f>+'2.3 Augex (A) - Nominal values'!N62</f>
        <v>0</v>
      </c>
      <c r="O62" s="350">
        <f>+'2.3 Augex (A) - Nominal values'!O62</f>
        <v>0</v>
      </c>
      <c r="P62" s="350">
        <f>+'2.3 Augex (A) - Nominal values'!P62</f>
        <v>0</v>
      </c>
      <c r="Q62" s="77"/>
      <c r="R62" s="76"/>
      <c r="S62" s="76"/>
      <c r="T62" s="76"/>
      <c r="U62" s="78"/>
      <c r="V62" s="79"/>
      <c r="W62" s="80"/>
      <c r="X62" s="369">
        <f>+'2.3 Augex (E)- Nominal values'!X62+'2.3 Augex (A) - Nominal values'!X62</f>
        <v>0</v>
      </c>
      <c r="Y62" s="76"/>
      <c r="Z62" s="369">
        <f>+'2.3 Augex (E)- Nominal values'!AA62+'2.3 Augex (A) - Nominal values'!Z62</f>
        <v>0</v>
      </c>
      <c r="AA62" s="81"/>
      <c r="AB62" s="81"/>
      <c r="AC62" s="81"/>
      <c r="AD62" s="81"/>
      <c r="AE62" s="81"/>
      <c r="AF62" s="81"/>
      <c r="AG62" s="81"/>
      <c r="AH62" s="81"/>
      <c r="AI62" s="81"/>
      <c r="AJ62" s="81"/>
      <c r="AK62" s="80"/>
      <c r="AL62" s="369">
        <f>+'2.3 Augex (E)- Nominal values'!AM62+'2.3 Augex (A) - Nominal values'!AL62</f>
        <v>0</v>
      </c>
      <c r="AM62" s="369">
        <f>+'2.3 Augex (E)- Nominal values'!AN62+'2.3 Augex (A) - Nominal values'!AM62</f>
        <v>0</v>
      </c>
      <c r="AN62" s="76"/>
      <c r="AO62" s="369">
        <f>+'2.3 Augex (E)- Nominal values'!AP62+'2.3 Augex (A) - Nominal values'!AO62</f>
        <v>0</v>
      </c>
      <c r="AP62" s="369">
        <f>+'2.3 Augex (E)- Nominal values'!AQ62+'2.3 Augex (A) - Nominal values'!AP62</f>
        <v>0</v>
      </c>
      <c r="AQ62" s="369">
        <f>+'2.3 Augex (E)- Nominal values'!AR62+'2.3 Augex (A) - Nominal values'!AQ62</f>
        <v>0</v>
      </c>
      <c r="AR62" s="68">
        <f t="shared" si="0"/>
        <v>0</v>
      </c>
      <c r="AS62" s="84"/>
      <c r="AT62" s="83"/>
      <c r="AU62" s="82"/>
      <c r="AV62" s="85"/>
      <c r="AW62" s="83"/>
      <c r="AX62" s="82"/>
    </row>
    <row r="63" spans="2:55">
      <c r="B63" s="350">
        <f>+'2.3 Augex (A) - Nominal values'!B63</f>
        <v>0</v>
      </c>
      <c r="C63" s="75"/>
      <c r="D63" s="75"/>
      <c r="E63" s="75"/>
      <c r="F63" s="75"/>
      <c r="G63" s="75"/>
      <c r="H63" s="75"/>
      <c r="I63" s="75"/>
      <c r="J63" s="75"/>
      <c r="K63" s="75"/>
      <c r="L63" s="75"/>
      <c r="M63" s="350">
        <f>+'2.3 Augex (A) - Nominal values'!M63</f>
        <v>0</v>
      </c>
      <c r="N63" s="350">
        <f>+'2.3 Augex (A) - Nominal values'!N63</f>
        <v>0</v>
      </c>
      <c r="O63" s="350">
        <f>+'2.3 Augex (A) - Nominal values'!O63</f>
        <v>0</v>
      </c>
      <c r="P63" s="350">
        <f>+'2.3 Augex (A) - Nominal values'!P63</f>
        <v>0</v>
      </c>
      <c r="Q63" s="77"/>
      <c r="R63" s="76"/>
      <c r="S63" s="76"/>
      <c r="T63" s="76"/>
      <c r="U63" s="78"/>
      <c r="V63" s="79"/>
      <c r="W63" s="80"/>
      <c r="X63" s="369">
        <f>+'2.3 Augex (E)- Nominal values'!X63+'2.3 Augex (A) - Nominal values'!X63</f>
        <v>0</v>
      </c>
      <c r="Y63" s="76"/>
      <c r="Z63" s="369">
        <f>+'2.3 Augex (E)- Nominal values'!AA63+'2.3 Augex (A) - Nominal values'!Z63</f>
        <v>0</v>
      </c>
      <c r="AA63" s="81"/>
      <c r="AB63" s="81"/>
      <c r="AC63" s="81"/>
      <c r="AD63" s="81"/>
      <c r="AE63" s="81"/>
      <c r="AF63" s="81"/>
      <c r="AG63" s="81"/>
      <c r="AH63" s="81"/>
      <c r="AI63" s="81"/>
      <c r="AJ63" s="81"/>
      <c r="AK63" s="80"/>
      <c r="AL63" s="369">
        <f>+'2.3 Augex (E)- Nominal values'!AM63+'2.3 Augex (A) - Nominal values'!AL63</f>
        <v>0</v>
      </c>
      <c r="AM63" s="369">
        <f>+'2.3 Augex (E)- Nominal values'!AN63+'2.3 Augex (A) - Nominal values'!AM63</f>
        <v>0</v>
      </c>
      <c r="AN63" s="76"/>
      <c r="AO63" s="369">
        <f>+'2.3 Augex (E)- Nominal values'!AP63+'2.3 Augex (A) - Nominal values'!AO63</f>
        <v>0</v>
      </c>
      <c r="AP63" s="369">
        <f>+'2.3 Augex (E)- Nominal values'!AQ63+'2.3 Augex (A) - Nominal values'!AP63</f>
        <v>0</v>
      </c>
      <c r="AQ63" s="369">
        <f>+'2.3 Augex (E)- Nominal values'!AR63+'2.3 Augex (A) - Nominal values'!AQ63</f>
        <v>0</v>
      </c>
      <c r="AR63" s="68">
        <f t="shared" si="0"/>
        <v>0</v>
      </c>
      <c r="AS63" s="84"/>
      <c r="AT63" s="83"/>
      <c r="AU63" s="82"/>
      <c r="AV63" s="85"/>
      <c r="AW63" s="83"/>
      <c r="AX63" s="82"/>
    </row>
    <row r="64" spans="2:55">
      <c r="B64" s="350">
        <f>+'2.3 Augex (A) - Nominal values'!B64</f>
        <v>0</v>
      </c>
      <c r="C64" s="75"/>
      <c r="D64" s="75"/>
      <c r="E64" s="75"/>
      <c r="F64" s="75"/>
      <c r="G64" s="75"/>
      <c r="H64" s="75"/>
      <c r="I64" s="75"/>
      <c r="J64" s="75"/>
      <c r="K64" s="75"/>
      <c r="L64" s="75"/>
      <c r="M64" s="350">
        <f>+'2.3 Augex (A) - Nominal values'!M64</f>
        <v>0</v>
      </c>
      <c r="N64" s="350">
        <f>+'2.3 Augex (A) - Nominal values'!N64</f>
        <v>0</v>
      </c>
      <c r="O64" s="350">
        <f>+'2.3 Augex (A) - Nominal values'!O64</f>
        <v>0</v>
      </c>
      <c r="P64" s="350">
        <f>+'2.3 Augex (A) - Nominal values'!P64</f>
        <v>0</v>
      </c>
      <c r="Q64" s="77"/>
      <c r="R64" s="76"/>
      <c r="S64" s="76"/>
      <c r="T64" s="76"/>
      <c r="U64" s="78"/>
      <c r="V64" s="79"/>
      <c r="W64" s="80"/>
      <c r="X64" s="369">
        <f>+'2.3 Augex (E)- Nominal values'!X64+'2.3 Augex (A) - Nominal values'!X64</f>
        <v>0</v>
      </c>
      <c r="Y64" s="76"/>
      <c r="Z64" s="369">
        <f>+'2.3 Augex (E)- Nominal values'!AA64+'2.3 Augex (A) - Nominal values'!Z64</f>
        <v>0</v>
      </c>
      <c r="AA64" s="81"/>
      <c r="AB64" s="81"/>
      <c r="AC64" s="81"/>
      <c r="AD64" s="81"/>
      <c r="AE64" s="81"/>
      <c r="AF64" s="81"/>
      <c r="AG64" s="81"/>
      <c r="AH64" s="81"/>
      <c r="AI64" s="81"/>
      <c r="AJ64" s="81"/>
      <c r="AK64" s="80"/>
      <c r="AL64" s="369">
        <f>+'2.3 Augex (E)- Nominal values'!AM64+'2.3 Augex (A) - Nominal values'!AL64</f>
        <v>0</v>
      </c>
      <c r="AM64" s="369">
        <f>+'2.3 Augex (E)- Nominal values'!AN64+'2.3 Augex (A) - Nominal values'!AM64</f>
        <v>0</v>
      </c>
      <c r="AN64" s="76"/>
      <c r="AO64" s="369">
        <f>+'2.3 Augex (E)- Nominal values'!AP64+'2.3 Augex (A) - Nominal values'!AO64</f>
        <v>0</v>
      </c>
      <c r="AP64" s="369">
        <f>+'2.3 Augex (E)- Nominal values'!AQ64+'2.3 Augex (A) - Nominal values'!AP64</f>
        <v>0</v>
      </c>
      <c r="AQ64" s="369">
        <f>+'2.3 Augex (E)- Nominal values'!AR64+'2.3 Augex (A) - Nominal values'!AQ64</f>
        <v>0</v>
      </c>
      <c r="AR64" s="86">
        <f t="shared" si="0"/>
        <v>0</v>
      </c>
      <c r="AS64" s="84"/>
      <c r="AT64" s="83"/>
      <c r="AU64" s="82"/>
      <c r="AV64" s="85"/>
      <c r="AW64" s="83"/>
      <c r="AX64" s="82"/>
    </row>
    <row r="65" spans="2:72">
      <c r="B65" s="90" t="s">
        <v>52</v>
      </c>
      <c r="C65" s="88"/>
      <c r="D65" s="88"/>
      <c r="E65" s="88"/>
      <c r="F65" s="88"/>
      <c r="G65" s="88"/>
      <c r="H65" s="88"/>
      <c r="I65" s="88"/>
      <c r="J65" s="88"/>
      <c r="K65" s="88"/>
      <c r="L65" s="88"/>
      <c r="M65" s="89"/>
      <c r="N65" s="90" t="s">
        <v>52</v>
      </c>
      <c r="O65" s="89"/>
      <c r="P65" s="89"/>
      <c r="Q65" s="89"/>
      <c r="R65" s="89"/>
      <c r="S65" s="89"/>
      <c r="T65" s="89"/>
      <c r="U65" s="91"/>
      <c r="V65" s="92"/>
      <c r="W65" s="93"/>
      <c r="X65" s="94"/>
      <c r="Y65" s="89"/>
      <c r="Z65" s="94"/>
      <c r="AA65" s="94"/>
      <c r="AB65" s="94"/>
      <c r="AC65" s="94"/>
      <c r="AD65" s="94"/>
      <c r="AE65" s="94"/>
      <c r="AF65" s="94"/>
      <c r="AG65" s="94"/>
      <c r="AH65" s="94"/>
      <c r="AI65" s="94"/>
      <c r="AJ65" s="94"/>
      <c r="AK65" s="93"/>
      <c r="AL65" s="94"/>
      <c r="AM65" s="94"/>
      <c r="AN65" s="89"/>
      <c r="AO65" s="95"/>
      <c r="AP65" s="96"/>
      <c r="AQ65" s="95"/>
      <c r="AR65" s="85">
        <f>+'2.3 Augex (A) - Nominal values'!AR65+'2.3 Augex (E)- Nominal values'!AQ128</f>
        <v>106840697.59</v>
      </c>
      <c r="AS65" s="85" t="str">
        <f>+'2.3 Augex (A) - Nominal values'!AS65</f>
        <v>2007-2013</v>
      </c>
      <c r="AT65" s="96"/>
      <c r="AU65" s="95"/>
      <c r="AV65" s="97"/>
      <c r="AW65" s="83">
        <f>+'2.3 Augex (A) - Nominal values'!AW65+'2.3 Augex (E)- Nominal values'!AX65</f>
        <v>185893</v>
      </c>
      <c r="AX65" s="82">
        <f>+'2.3 Augex (A) - Nominal values'!AX65+'2.3 Augex (E)- Nominal values'!AY65</f>
        <v>9909057</v>
      </c>
    </row>
    <row r="66" spans="2:72" ht="15.75" thickBot="1">
      <c r="B66" s="98"/>
      <c r="C66" s="99"/>
      <c r="D66" s="99"/>
      <c r="E66" s="99"/>
      <c r="F66" s="99"/>
      <c r="G66" s="99"/>
      <c r="H66" s="99"/>
      <c r="I66" s="99"/>
      <c r="J66" s="99"/>
      <c r="K66" s="99"/>
      <c r="L66" s="99"/>
      <c r="M66" s="100"/>
      <c r="N66" s="101"/>
      <c r="O66" s="100"/>
      <c r="P66" s="100"/>
      <c r="Q66" s="100"/>
      <c r="R66" s="100"/>
      <c r="S66" s="100"/>
      <c r="T66" s="100"/>
      <c r="U66" s="102"/>
      <c r="V66" s="103"/>
      <c r="W66" s="104"/>
      <c r="X66" s="105"/>
      <c r="Y66" s="100"/>
      <c r="Z66" s="105"/>
      <c r="AA66" s="105"/>
      <c r="AB66" s="105"/>
      <c r="AC66" s="105"/>
      <c r="AD66" s="105"/>
      <c r="AE66" s="105"/>
      <c r="AF66" s="105"/>
      <c r="AG66" s="105"/>
      <c r="AH66" s="105"/>
      <c r="AI66" s="105"/>
      <c r="AJ66" s="105"/>
      <c r="AK66" s="104"/>
      <c r="AL66" s="105"/>
      <c r="AM66" s="105"/>
      <c r="AN66" s="100"/>
      <c r="AO66" s="106"/>
      <c r="AP66" s="107"/>
      <c r="AQ66" s="106"/>
      <c r="AR66" s="108"/>
      <c r="AS66" s="108"/>
      <c r="AT66" s="107"/>
      <c r="AU66" s="106"/>
      <c r="AV66" s="108"/>
      <c r="AW66" s="107"/>
      <c r="AX66" s="106"/>
    </row>
    <row r="67" spans="2:72">
      <c r="B67" s="109"/>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09"/>
      <c r="BA67" s="109"/>
      <c r="BB67" s="109"/>
      <c r="BC67" s="109"/>
      <c r="BD67" s="109"/>
      <c r="BE67" s="109"/>
      <c r="BF67" s="109"/>
    </row>
    <row r="69" spans="2:72" ht="15.75">
      <c r="B69" s="11" t="s">
        <v>53</v>
      </c>
      <c r="C69" s="11"/>
      <c r="D69" s="11"/>
      <c r="E69" s="11"/>
      <c r="F69" s="11"/>
      <c r="G69" s="11"/>
      <c r="H69" s="11"/>
      <c r="I69" s="11"/>
      <c r="J69" s="11"/>
      <c r="K69" s="11"/>
      <c r="L69" s="11"/>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row>
    <row r="70" spans="2:72" ht="18.75" thickBot="1">
      <c r="B70" s="13" t="s">
        <v>54</v>
      </c>
      <c r="C70" s="13"/>
      <c r="D70" s="13"/>
      <c r="E70" s="13"/>
      <c r="F70" s="13"/>
      <c r="G70" s="13"/>
      <c r="H70" s="13"/>
      <c r="I70" s="13"/>
      <c r="J70" s="13"/>
      <c r="K70" s="13"/>
      <c r="L70" s="13"/>
      <c r="M70" s="15"/>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c r="AM70" s="110"/>
      <c r="AN70" s="110"/>
      <c r="AO70" s="110"/>
      <c r="AP70" s="110"/>
      <c r="AQ70" s="110"/>
      <c r="AR70" s="110"/>
      <c r="AS70" s="110"/>
      <c r="AT70" s="110"/>
      <c r="AU70" s="110"/>
      <c r="AV70" s="110"/>
      <c r="AW70" s="110"/>
      <c r="AX70" s="110"/>
      <c r="AY70" s="110"/>
      <c r="AZ70" s="110"/>
      <c r="BA70" s="110"/>
      <c r="BB70" s="110"/>
      <c r="BC70" s="110"/>
      <c r="BD70" s="110"/>
      <c r="BE70" s="110"/>
      <c r="BF70" s="110"/>
      <c r="BG70" s="110"/>
      <c r="BH70" s="110"/>
      <c r="BI70" s="110"/>
      <c r="BJ70" s="110"/>
      <c r="BK70" s="110"/>
      <c r="BL70" s="110"/>
      <c r="BM70" s="110"/>
      <c r="BN70" s="110"/>
      <c r="BO70" s="110"/>
      <c r="BP70" s="110"/>
      <c r="BQ70" s="110"/>
      <c r="BR70" s="110"/>
      <c r="BS70" s="110"/>
      <c r="BT70" s="110"/>
    </row>
    <row r="71" spans="2:72" ht="15.75" customHeight="1" thickBot="1">
      <c r="B71" s="483" t="s">
        <v>17</v>
      </c>
      <c r="C71" s="484"/>
      <c r="D71" s="484"/>
      <c r="E71" s="484"/>
      <c r="F71" s="484"/>
      <c r="G71" s="484"/>
      <c r="H71" s="484"/>
      <c r="I71" s="484"/>
      <c r="J71" s="484"/>
      <c r="K71" s="484"/>
      <c r="L71" s="484"/>
      <c r="M71" s="484"/>
      <c r="N71" s="484"/>
      <c r="O71" s="484"/>
      <c r="P71" s="484"/>
      <c r="Q71" s="485"/>
      <c r="R71" s="486" t="s">
        <v>18</v>
      </c>
      <c r="S71" s="487"/>
      <c r="T71" s="487"/>
      <c r="U71" s="487"/>
      <c r="V71" s="487"/>
      <c r="W71" s="487"/>
      <c r="X71" s="487"/>
      <c r="Y71" s="487"/>
      <c r="Z71" s="487"/>
      <c r="AA71" s="487"/>
      <c r="AB71" s="487"/>
      <c r="AC71" s="487"/>
      <c r="AD71" s="487"/>
      <c r="AE71" s="487"/>
      <c r="AF71" s="487"/>
      <c r="AG71" s="487"/>
      <c r="AH71" s="487"/>
      <c r="AI71" s="487"/>
      <c r="AJ71" s="487"/>
      <c r="AK71" s="487"/>
      <c r="AL71" s="487"/>
      <c r="AM71" s="488"/>
      <c r="AN71" s="489" t="s">
        <v>19</v>
      </c>
      <c r="AO71" s="490"/>
      <c r="AP71" s="16"/>
      <c r="AQ71" s="16"/>
      <c r="AR71" s="489" t="s">
        <v>20</v>
      </c>
      <c r="AS71" s="490"/>
      <c r="AT71" s="17"/>
      <c r="AU71" s="491" t="s">
        <v>21</v>
      </c>
      <c r="AV71" s="492"/>
      <c r="AW71" s="111"/>
      <c r="AY71" s="33"/>
      <c r="AZ71" s="34"/>
      <c r="BA71" s="33"/>
      <c r="BB71" s="18"/>
      <c r="BC71" s="18"/>
      <c r="BD71" s="18"/>
      <c r="BE71" s="18"/>
      <c r="BF71" s="18"/>
      <c r="BG71" s="18"/>
      <c r="BH71" s="18"/>
      <c r="BI71" s="18"/>
      <c r="BJ71" s="18"/>
      <c r="BK71" s="18"/>
      <c r="BL71" s="18"/>
      <c r="BM71" s="18"/>
    </row>
    <row r="72" spans="2:72" ht="40.5" customHeight="1">
      <c r="B72" s="19" t="s">
        <v>55</v>
      </c>
      <c r="C72" s="20"/>
      <c r="D72" s="20"/>
      <c r="E72" s="20"/>
      <c r="F72" s="20"/>
      <c r="G72" s="20"/>
      <c r="H72" s="20"/>
      <c r="I72" s="20"/>
      <c r="J72" s="20"/>
      <c r="K72" s="20"/>
      <c r="L72" s="20"/>
      <c r="M72" s="20" t="s">
        <v>24</v>
      </c>
      <c r="N72" s="21" t="s">
        <v>25</v>
      </c>
      <c r="O72" s="21" t="s">
        <v>26</v>
      </c>
      <c r="P72" s="112" t="s">
        <v>27</v>
      </c>
      <c r="Q72" s="113" t="s">
        <v>56</v>
      </c>
      <c r="R72" s="475" t="s">
        <v>57</v>
      </c>
      <c r="S72" s="476"/>
      <c r="T72" s="477"/>
      <c r="U72" s="478" t="s">
        <v>58</v>
      </c>
      <c r="V72" s="476"/>
      <c r="W72" s="477"/>
      <c r="X72" s="478" t="s">
        <v>59</v>
      </c>
      <c r="Y72" s="476"/>
      <c r="Z72" s="477"/>
      <c r="AA72" s="23"/>
      <c r="AB72" s="23"/>
      <c r="AC72" s="23"/>
      <c r="AD72" s="23"/>
      <c r="AE72" s="23"/>
      <c r="AF72" s="23"/>
      <c r="AG72" s="23"/>
      <c r="AH72" s="23"/>
      <c r="AI72" s="23"/>
      <c r="AJ72" s="23"/>
      <c r="AK72" s="24" t="s">
        <v>33</v>
      </c>
      <c r="AL72" s="478" t="s">
        <v>34</v>
      </c>
      <c r="AM72" s="479"/>
      <c r="AN72" s="25" t="s">
        <v>35</v>
      </c>
      <c r="AO72" s="26" t="s">
        <v>36</v>
      </c>
      <c r="AP72" s="27" t="s">
        <v>37</v>
      </c>
      <c r="AQ72" s="27" t="s">
        <v>38</v>
      </c>
      <c r="AR72" s="28" t="s">
        <v>39</v>
      </c>
      <c r="AS72" s="29" t="s">
        <v>40</v>
      </c>
      <c r="AT72" s="30" t="s">
        <v>41</v>
      </c>
      <c r="AU72" s="31" t="s">
        <v>42</v>
      </c>
      <c r="AV72" s="32" t="s">
        <v>43</v>
      </c>
      <c r="AW72" s="114"/>
      <c r="AY72" s="33"/>
      <c r="AZ72" s="43"/>
      <c r="BA72" s="33"/>
    </row>
    <row r="73" spans="2:72" ht="30" customHeight="1" thickBot="1">
      <c r="B73" s="115"/>
      <c r="C73" s="116"/>
      <c r="D73" s="116"/>
      <c r="E73" s="116"/>
      <c r="F73" s="116"/>
      <c r="G73" s="116"/>
      <c r="H73" s="116"/>
      <c r="I73" s="116"/>
      <c r="J73" s="116"/>
      <c r="K73" s="116"/>
      <c r="L73" s="116"/>
      <c r="M73" s="116"/>
      <c r="N73" s="36" t="s">
        <v>44</v>
      </c>
      <c r="O73" s="36" t="s">
        <v>44</v>
      </c>
      <c r="P73" s="36" t="s">
        <v>44</v>
      </c>
      <c r="Q73" s="39" t="s">
        <v>60</v>
      </c>
      <c r="R73" s="36" t="s">
        <v>61</v>
      </c>
      <c r="S73" s="37" t="s">
        <v>62</v>
      </c>
      <c r="T73" s="37" t="s">
        <v>49</v>
      </c>
      <c r="U73" s="37" t="s">
        <v>63</v>
      </c>
      <c r="V73" s="37" t="s">
        <v>64</v>
      </c>
      <c r="W73" s="37" t="s">
        <v>49</v>
      </c>
      <c r="X73" s="37" t="s">
        <v>63</v>
      </c>
      <c r="Y73" s="37" t="s">
        <v>64</v>
      </c>
      <c r="Z73" s="37" t="s">
        <v>49</v>
      </c>
      <c r="AA73" s="37"/>
      <c r="AB73" s="37"/>
      <c r="AC73" s="37"/>
      <c r="AD73" s="37"/>
      <c r="AE73" s="37"/>
      <c r="AF73" s="37"/>
      <c r="AG73" s="37"/>
      <c r="AH73" s="37"/>
      <c r="AI73" s="37"/>
      <c r="AJ73" s="37"/>
      <c r="AK73" s="37" t="s">
        <v>49</v>
      </c>
      <c r="AL73" s="37" t="s">
        <v>51</v>
      </c>
      <c r="AM73" s="40" t="s">
        <v>49</v>
      </c>
      <c r="AN73" s="35" t="s">
        <v>49</v>
      </c>
      <c r="AO73" s="39" t="s">
        <v>49</v>
      </c>
      <c r="AP73" s="41"/>
      <c r="AQ73" s="41"/>
      <c r="AR73" s="37" t="s">
        <v>49</v>
      </c>
      <c r="AS73" s="40" t="s">
        <v>49</v>
      </c>
      <c r="AT73" s="42" t="s">
        <v>49</v>
      </c>
      <c r="AU73" s="36" t="s">
        <v>49</v>
      </c>
      <c r="AV73" s="39" t="s">
        <v>49</v>
      </c>
      <c r="AY73" s="33"/>
      <c r="AZ73" s="56"/>
      <c r="BA73" s="33"/>
    </row>
    <row r="74" spans="2:72" ht="30.75" thickBot="1">
      <c r="B74" s="117" t="str">
        <f>+'2.3 Augex (A) - Nominal values'!B74</f>
        <v>82860724</v>
      </c>
      <c r="C74" s="118"/>
      <c r="D74" s="118"/>
      <c r="E74" s="118"/>
      <c r="F74" s="118"/>
      <c r="G74" s="118"/>
      <c r="H74" s="118"/>
      <c r="I74" s="118"/>
      <c r="J74" s="118"/>
      <c r="K74" s="118"/>
      <c r="L74" s="118"/>
      <c r="M74" s="117" t="str">
        <f>+'2.3 Augex (A) - Nominal values'!M74</f>
        <v>CPMNN00011</v>
      </c>
      <c r="N74" s="117" t="str">
        <f>+'2.3 Augex (A) - Nominal values'!N74</f>
        <v>New line on new route - single circuit</v>
      </c>
      <c r="O74" s="117" t="str">
        <f>+'2.3 Augex (A) - Nominal values'!O74</f>
        <v>Demand growth</v>
      </c>
      <c r="P74" s="117">
        <f>+'2.3 Augex (A) - Nominal values'!P74</f>
        <v>66</v>
      </c>
      <c r="Q74" s="124">
        <f>+'2.3 Augex (A) - Nominal values'!Q74+'2.3 Augex (E)- Nominal values'!Q74</f>
        <v>34</v>
      </c>
      <c r="R74" s="124">
        <f>+'2.3 Augex (A) - Nominal values'!R74+'2.3 Augex (E)- Nominal values'!R74</f>
        <v>164</v>
      </c>
      <c r="S74" s="124">
        <f>+'2.3 Augex (A) - Nominal values'!S74+'2.3 Augex (E)- Nominal values'!S74</f>
        <v>0</v>
      </c>
      <c r="T74" s="124">
        <f>+'2.3 Augex (A) - Nominal values'!T74+'2.3 Augex (E)- Nominal values'!T74</f>
        <v>942163.67000000016</v>
      </c>
      <c r="U74" s="124">
        <f>+'2.3 Augex (A) - Nominal values'!U74+'2.3 Augex (E)- Nominal values'!U74</f>
        <v>34</v>
      </c>
      <c r="V74" s="124">
        <f>+'2.3 Augex (A) - Nominal values'!V74+'2.3 Augex (E)- Nominal values'!V74</f>
        <v>0</v>
      </c>
      <c r="W74" s="124">
        <f>+'2.3 Augex (A) - Nominal values'!W74+'2.3 Augex (E)- Nominal values'!W74</f>
        <v>634178</v>
      </c>
      <c r="X74" s="124">
        <f>+'2.3 Augex (A) - Nominal values'!X74+'2.3 Augex (E)- Nominal values'!X74</f>
        <v>0</v>
      </c>
      <c r="Y74" s="124">
        <f>+'2.3 Augex (A) - Nominal values'!Y74+'2.3 Augex (E)- Nominal values'!Z74</f>
        <v>0</v>
      </c>
      <c r="Z74" s="124">
        <f>+'2.3 Augex (A) - Nominal values'!Z74+'2.3 Augex (E)- Nominal values'!AA74</f>
        <v>63024.53</v>
      </c>
      <c r="AA74" s="124"/>
      <c r="AB74" s="124"/>
      <c r="AC74" s="124"/>
      <c r="AD74" s="124"/>
      <c r="AE74" s="124"/>
      <c r="AF74" s="124"/>
      <c r="AG74" s="124"/>
      <c r="AH74" s="124"/>
      <c r="AI74" s="124"/>
      <c r="AJ74" s="124"/>
      <c r="AK74" s="124">
        <f>+'2.3 Augex (A) - Nominal values'!AK74+'2.3 Augex (E)- Nominal values'!AL74</f>
        <v>612470.77999999991</v>
      </c>
      <c r="AL74" s="124">
        <f>+'2.3 Augex (A) - Nominal values'!AL74+'2.3 Augex (E)- Nominal values'!AM74</f>
        <v>17875.25</v>
      </c>
      <c r="AM74" s="124">
        <f>+'2.3 Augex (A) - Nominal values'!AM74+'2.3 Augex (E)- Nominal values'!AN74</f>
        <v>3750949.8099999996</v>
      </c>
      <c r="AN74" s="124">
        <f>+'2.3 Augex (A) - Nominal values'!AN74+'2.3 Augex (E)- Nominal values'!AO74</f>
        <v>51879.63</v>
      </c>
      <c r="AO74" s="124">
        <f>+'2.3 Augex (A) - Nominal values'!AO74+'2.3 Augex (E)- Nominal values'!AP74</f>
        <v>1322246.9600000002</v>
      </c>
      <c r="AP74" s="128">
        <f>SUM(T74,W74,Z74,AK74,AM74,AN74,AO74)</f>
        <v>7376913.379999999</v>
      </c>
      <c r="AQ74" s="124" t="str">
        <f>+'2.3 Augex (A) - Nominal values'!AQ74</f>
        <v>2007-2010</v>
      </c>
      <c r="AR74" s="124">
        <f>+'2.3 Augex (A) - Nominal values'!AR74+'2.3 Augex (E)- Nominal values'!AS74</f>
        <v>0</v>
      </c>
      <c r="AS74" s="124">
        <f>+'2.3 Augex (A) - Nominal values'!AS74+'2.3 Augex (E)- Nominal values'!AT74</f>
        <v>0</v>
      </c>
      <c r="AT74" s="124">
        <f>+'2.3 Augex (A) - Nominal values'!AT74+'2.3 Augex (E)- Nominal values'!AU74</f>
        <v>1205689.75</v>
      </c>
      <c r="AU74" s="124">
        <f>+'2.3 Augex (A) - Nominal values'!AU74+'2.3 Augex (E)- Nominal values'!AV74</f>
        <v>0</v>
      </c>
      <c r="AV74" s="124">
        <f>+'2.3 Augex (A) - Nominal values'!AV74+'2.3 Augex (E)- Nominal values'!AW74</f>
        <v>92964.4</v>
      </c>
      <c r="AY74" s="33"/>
      <c r="AZ74" s="56"/>
      <c r="BA74" s="33"/>
    </row>
    <row r="75" spans="2:72" ht="30.75" thickBot="1">
      <c r="B75" s="117" t="str">
        <f>+'2.3 Augex (A) - Nominal values'!B75</f>
        <v>83842089; 83842085</v>
      </c>
      <c r="C75" s="133"/>
      <c r="D75" s="133"/>
      <c r="E75" s="133"/>
      <c r="F75" s="133"/>
      <c r="G75" s="133"/>
      <c r="H75" s="133"/>
      <c r="I75" s="133"/>
      <c r="J75" s="133"/>
      <c r="K75" s="133"/>
      <c r="L75" s="133"/>
      <c r="M75" s="117" t="str">
        <f>+'2.3 Augex (A) - Nominal values'!M75</f>
        <v>CPMNN00320</v>
      </c>
      <c r="N75" s="117" t="str">
        <f>+'2.3 Augex (A) - Nominal values'!N75</f>
        <v>New line on new route - dual circuit</v>
      </c>
      <c r="O75" s="117" t="str">
        <f>+'2.3 Augex (A) - Nominal values'!O75</f>
        <v>Demand growth</v>
      </c>
      <c r="P75" s="117">
        <f>+'2.3 Augex (A) - Nominal values'!P75</f>
        <v>132</v>
      </c>
      <c r="Q75" s="124">
        <f>+'2.3 Augex (A) - Nominal values'!Q75+'2.3 Augex (E)- Nominal values'!Q75</f>
        <v>8.6</v>
      </c>
      <c r="R75" s="124">
        <f>+'2.3 Augex (A) - Nominal values'!R75+'2.3 Augex (E)- Nominal values'!R75</f>
        <v>0</v>
      </c>
      <c r="S75" s="124">
        <f>+'2.3 Augex (A) - Nominal values'!S75+'2.3 Augex (E)- Nominal values'!S75</f>
        <v>0</v>
      </c>
      <c r="T75" s="124">
        <f>+'2.3 Augex (A) - Nominal values'!T75+'2.3 Augex (E)- Nominal values'!T75</f>
        <v>532055.67999999993</v>
      </c>
      <c r="U75" s="124">
        <f>+'2.3 Augex (A) - Nominal values'!U75+'2.3 Augex (E)- Nominal values'!U75</f>
        <v>0</v>
      </c>
      <c r="V75" s="124">
        <f>+'2.3 Augex (A) - Nominal values'!V75+'2.3 Augex (E)- Nominal values'!V75</f>
        <v>0</v>
      </c>
      <c r="W75" s="124">
        <f>+'2.3 Augex (A) - Nominal values'!W75+'2.3 Augex (E)- Nominal values'!W75</f>
        <v>0</v>
      </c>
      <c r="X75" s="124">
        <f>+'2.3 Augex (A) - Nominal values'!X75+'2.3 Augex (E)- Nominal values'!X75</f>
        <v>17.2</v>
      </c>
      <c r="Y75" s="124">
        <f>+'2.3 Augex (A) - Nominal values'!Y75+'2.3 Augex (E)- Nominal values'!Z75</f>
        <v>0</v>
      </c>
      <c r="Z75" s="124">
        <f>+'2.3 Augex (A) - Nominal values'!Z75+'2.3 Augex (E)- Nominal values'!AA75</f>
        <v>2878691.59</v>
      </c>
      <c r="AA75" s="139"/>
      <c r="AB75" s="139"/>
      <c r="AC75" s="139"/>
      <c r="AD75" s="139"/>
      <c r="AE75" s="139"/>
      <c r="AF75" s="139"/>
      <c r="AG75" s="139"/>
      <c r="AH75" s="139"/>
      <c r="AI75" s="139"/>
      <c r="AJ75" s="139"/>
      <c r="AK75" s="124">
        <f>+'2.3 Augex (A) - Nominal values'!AK75+'2.3 Augex (E)- Nominal values'!AL75</f>
        <v>2731634.9600000009</v>
      </c>
      <c r="AL75" s="124">
        <f>+'2.3 Augex (A) - Nominal values'!AL75+'2.3 Augex (E)- Nominal values'!AM75</f>
        <v>14382.81</v>
      </c>
      <c r="AM75" s="124">
        <f>+'2.3 Augex (A) - Nominal values'!AM75+'2.3 Augex (E)- Nominal values'!AN75</f>
        <v>8201200.2599999998</v>
      </c>
      <c r="AN75" s="124">
        <f>+'2.3 Augex (A) - Nominal values'!AN75+'2.3 Augex (E)- Nominal values'!AO75</f>
        <v>1001317.66</v>
      </c>
      <c r="AO75" s="124">
        <f>+'2.3 Augex (A) - Nominal values'!AO75+'2.3 Augex (E)- Nominal values'!AP75</f>
        <v>1016104.3899999999</v>
      </c>
      <c r="AP75" s="68">
        <f t="shared" ref="AP75:AP127" si="1">SUM(T75,W75,Z75,AK75,AM75,AN75,AO75)</f>
        <v>16361004.540000001</v>
      </c>
      <c r="AQ75" s="124" t="str">
        <f>+'2.3 Augex (A) - Nominal values'!AQ75</f>
        <v>2007-2011</v>
      </c>
      <c r="AR75" s="124">
        <f>+'2.3 Augex (A) - Nominal values'!AR75+'2.3 Augex (E)- Nominal values'!AS75</f>
        <v>0</v>
      </c>
      <c r="AS75" s="124">
        <f>+'2.3 Augex (A) - Nominal values'!AS75+'2.3 Augex (E)- Nominal values'!AT75</f>
        <v>0</v>
      </c>
      <c r="AT75" s="124">
        <f>+'2.3 Augex (A) - Nominal values'!AT75+'2.3 Augex (E)- Nominal values'!AU75</f>
        <v>7848777.25</v>
      </c>
      <c r="AU75" s="124">
        <f>+'2.3 Augex (A) - Nominal values'!AU75+'2.3 Augex (E)- Nominal values'!AV75</f>
        <v>0</v>
      </c>
      <c r="AV75" s="124">
        <f>+'2.3 Augex (A) - Nominal values'!AV75+'2.3 Augex (E)- Nominal values'!AW75</f>
        <v>262286.3</v>
      </c>
      <c r="AY75" s="33"/>
      <c r="AZ75" s="56"/>
      <c r="BA75" s="33"/>
    </row>
    <row r="76" spans="2:72" ht="30.75" thickBot="1">
      <c r="B76" s="117" t="str">
        <f>+'2.3 Augex (A) - Nominal values'!B76</f>
        <v>83009518</v>
      </c>
      <c r="C76" s="133"/>
      <c r="D76" s="133"/>
      <c r="E76" s="133"/>
      <c r="F76" s="133"/>
      <c r="G76" s="133"/>
      <c r="H76" s="133"/>
      <c r="I76" s="133"/>
      <c r="J76" s="133"/>
      <c r="K76" s="133"/>
      <c r="L76" s="133"/>
      <c r="M76" s="117" t="str">
        <f>+'2.3 Augex (A) - Nominal values'!M76</f>
        <v>CPMNN00767</v>
      </c>
      <c r="N76" s="117" t="str">
        <f>+'2.3 Augex (A) - Nominal values'!N76</f>
        <v>New line on new route - single circuit</v>
      </c>
      <c r="O76" s="117" t="str">
        <f>+'2.3 Augex (A) - Nominal values'!O76</f>
        <v>Demand growth</v>
      </c>
      <c r="P76" s="117">
        <f>+'2.3 Augex (A) - Nominal values'!P76</f>
        <v>66</v>
      </c>
      <c r="Q76" s="124">
        <f>+'2.3 Augex (A) - Nominal values'!Q76+'2.3 Augex (E)- Nominal values'!Q76</f>
        <v>106</v>
      </c>
      <c r="R76" s="124">
        <f>+'2.3 Augex (A) - Nominal values'!R76+'2.3 Augex (E)- Nominal values'!R76</f>
        <v>392</v>
      </c>
      <c r="S76" s="124">
        <f>+'2.3 Augex (A) - Nominal values'!S76+'2.3 Augex (E)- Nominal values'!S76</f>
        <v>0</v>
      </c>
      <c r="T76" s="124">
        <f>+'2.3 Augex (A) - Nominal values'!T76+'2.3 Augex (E)- Nominal values'!T76</f>
        <v>321504.13</v>
      </c>
      <c r="U76" s="124">
        <f>+'2.3 Augex (A) - Nominal values'!U76+'2.3 Augex (E)- Nominal values'!U76</f>
        <v>106</v>
      </c>
      <c r="V76" s="124">
        <f>+'2.3 Augex (A) - Nominal values'!V76+'2.3 Augex (E)- Nominal values'!V76</f>
        <v>0</v>
      </c>
      <c r="W76" s="124">
        <f>+'2.3 Augex (A) - Nominal values'!W76+'2.3 Augex (E)- Nominal values'!W76</f>
        <v>1308915.9500000002</v>
      </c>
      <c r="X76" s="124">
        <f>+'2.3 Augex (A) - Nominal values'!X76+'2.3 Augex (E)- Nominal values'!X76</f>
        <v>0</v>
      </c>
      <c r="Y76" s="124">
        <f>+'2.3 Augex (A) - Nominal values'!Y76+'2.3 Augex (E)- Nominal values'!Z76</f>
        <v>0</v>
      </c>
      <c r="Z76" s="124">
        <f>+'2.3 Augex (A) - Nominal values'!Z76+'2.3 Augex (E)- Nominal values'!AA76</f>
        <v>0</v>
      </c>
      <c r="AA76" s="139"/>
      <c r="AB76" s="139"/>
      <c r="AC76" s="139"/>
      <c r="AD76" s="139"/>
      <c r="AE76" s="139"/>
      <c r="AF76" s="139"/>
      <c r="AG76" s="139"/>
      <c r="AH76" s="139"/>
      <c r="AI76" s="139"/>
      <c r="AJ76" s="139"/>
      <c r="AK76" s="124">
        <f>+'2.3 Augex (A) - Nominal values'!AK76+'2.3 Augex (E)- Nominal values'!AL76</f>
        <v>499745.79000000004</v>
      </c>
      <c r="AL76" s="124">
        <f>+'2.3 Augex (A) - Nominal values'!AL76+'2.3 Augex (E)- Nominal values'!AM76</f>
        <v>10744.78</v>
      </c>
      <c r="AM76" s="124">
        <f>+'2.3 Augex (A) - Nominal values'!AM76+'2.3 Augex (E)- Nominal values'!AN76</f>
        <v>11100627.73</v>
      </c>
      <c r="AN76" s="124">
        <f>+'2.3 Augex (A) - Nominal values'!AN76+'2.3 Augex (E)- Nominal values'!AO76</f>
        <v>1678960.09</v>
      </c>
      <c r="AO76" s="124">
        <f>+'2.3 Augex (A) - Nominal values'!AO76+'2.3 Augex (E)- Nominal values'!AP76</f>
        <v>1026474.4700000001</v>
      </c>
      <c r="AP76" s="68">
        <f t="shared" si="1"/>
        <v>15936228.160000002</v>
      </c>
      <c r="AQ76" s="124" t="str">
        <f>+'2.3 Augex (A) - Nominal values'!AQ76</f>
        <v>2007-2013</v>
      </c>
      <c r="AR76" s="124">
        <f>+'2.3 Augex (A) - Nominal values'!AR76+'2.3 Augex (E)- Nominal values'!AS76</f>
        <v>0</v>
      </c>
      <c r="AS76" s="124">
        <f>+'2.3 Augex (A) - Nominal values'!AS76+'2.3 Augex (E)- Nominal values'!AT76</f>
        <v>0</v>
      </c>
      <c r="AT76" s="124">
        <f>+'2.3 Augex (A) - Nominal values'!AT76+'2.3 Augex (E)- Nominal values'!AU76</f>
        <v>11130497.279999999</v>
      </c>
      <c r="AU76" s="124">
        <f>+'2.3 Augex (A) - Nominal values'!AU76+'2.3 Augex (E)- Nominal values'!AV76</f>
        <v>0</v>
      </c>
      <c r="AV76" s="124">
        <f>+'2.3 Augex (A) - Nominal values'!AV76+'2.3 Augex (E)- Nominal values'!AW76</f>
        <v>254817.59999999998</v>
      </c>
      <c r="AY76" s="33"/>
      <c r="AZ76" s="56"/>
      <c r="BA76" s="33"/>
    </row>
    <row r="77" spans="2:72" ht="30.75" thickBot="1">
      <c r="B77" s="117" t="str">
        <f>+'2.3 Augex (A) - Nominal values'!B77</f>
        <v xml:space="preserve">83860139; 83860136  </v>
      </c>
      <c r="C77" s="133"/>
      <c r="D77" s="133"/>
      <c r="E77" s="133"/>
      <c r="F77" s="133"/>
      <c r="G77" s="133"/>
      <c r="H77" s="133"/>
      <c r="I77" s="133"/>
      <c r="J77" s="133"/>
      <c r="K77" s="133"/>
      <c r="L77" s="133"/>
      <c r="M77" s="117" t="str">
        <f>+'2.3 Augex (A) - Nominal values'!M77</f>
        <v>CPMNN00955</v>
      </c>
      <c r="N77" s="117" t="str">
        <f>+'2.3 Augex (A) - Nominal values'!N77</f>
        <v>New line on new route - dual circuit</v>
      </c>
      <c r="O77" s="117" t="str">
        <f>+'2.3 Augex (A) - Nominal values'!O77</f>
        <v>Demand growth</v>
      </c>
      <c r="P77" s="117">
        <f>+'2.3 Augex (A) - Nominal values'!P77</f>
        <v>132</v>
      </c>
      <c r="Q77" s="124">
        <f>+'2.3 Augex (A) - Nominal values'!Q77+'2.3 Augex (E)- Nominal values'!Q77</f>
        <v>49.2</v>
      </c>
      <c r="R77" s="124">
        <f>+'2.3 Augex (A) - Nominal values'!R77+'2.3 Augex (E)- Nominal values'!R77</f>
        <v>244</v>
      </c>
      <c r="S77" s="124">
        <f>+'2.3 Augex (A) - Nominal values'!S77+'2.3 Augex (E)- Nominal values'!S77</f>
        <v>0</v>
      </c>
      <c r="T77" s="124">
        <f>+'2.3 Augex (A) - Nominal values'!T77+'2.3 Augex (E)- Nominal values'!T77</f>
        <v>496120.44999999995</v>
      </c>
      <c r="U77" s="124">
        <f>+'2.3 Augex (A) - Nominal values'!U77+'2.3 Augex (E)- Nominal values'!U77</f>
        <v>98.4</v>
      </c>
      <c r="V77" s="124">
        <f>+'2.3 Augex (A) - Nominal values'!V77+'2.3 Augex (E)- Nominal values'!V77</f>
        <v>0</v>
      </c>
      <c r="W77" s="124">
        <f>+'2.3 Augex (A) - Nominal values'!W77+'2.3 Augex (E)- Nominal values'!W77</f>
        <v>2405473.0099999998</v>
      </c>
      <c r="X77" s="124">
        <f>+'2.3 Augex (A) - Nominal values'!X77+'2.3 Augex (E)- Nominal values'!X77</f>
        <v>0</v>
      </c>
      <c r="Y77" s="124">
        <f>+'2.3 Augex (A) - Nominal values'!Y77+'2.3 Augex (E)- Nominal values'!Z77</f>
        <v>0</v>
      </c>
      <c r="Z77" s="124">
        <f>+'2.3 Augex (A) - Nominal values'!Z77+'2.3 Augex (E)- Nominal values'!AA77</f>
        <v>7959.38</v>
      </c>
      <c r="AA77" s="139"/>
      <c r="AB77" s="139"/>
      <c r="AC77" s="139"/>
      <c r="AD77" s="139"/>
      <c r="AE77" s="139"/>
      <c r="AF77" s="139"/>
      <c r="AG77" s="139"/>
      <c r="AH77" s="139"/>
      <c r="AI77" s="139"/>
      <c r="AJ77" s="139"/>
      <c r="AK77" s="124">
        <f>+'2.3 Augex (A) - Nominal values'!AK77+'2.3 Augex (E)- Nominal values'!AL77</f>
        <v>611301.13000000035</v>
      </c>
      <c r="AL77" s="124">
        <f>+'2.3 Augex (A) - Nominal values'!AL77+'2.3 Augex (E)- Nominal values'!AM77</f>
        <v>12572.62</v>
      </c>
      <c r="AM77" s="124">
        <f>+'2.3 Augex (A) - Nominal values'!AM77+'2.3 Augex (E)- Nominal values'!AN77</f>
        <v>16592553.76</v>
      </c>
      <c r="AN77" s="124">
        <f>+'2.3 Augex (A) - Nominal values'!AN77+'2.3 Augex (E)- Nominal values'!AO77</f>
        <v>32309</v>
      </c>
      <c r="AO77" s="124">
        <f>+'2.3 Augex (A) - Nominal values'!AO77+'2.3 Augex (E)- Nominal values'!AP77</f>
        <v>435667.96000000008</v>
      </c>
      <c r="AP77" s="68">
        <f t="shared" si="1"/>
        <v>20581384.690000001</v>
      </c>
      <c r="AQ77" s="124" t="str">
        <f>+'2.3 Augex (A) - Nominal values'!AQ77</f>
        <v>2007-2013</v>
      </c>
      <c r="AR77" s="124">
        <f>+'2.3 Augex (A) - Nominal values'!AR77+'2.3 Augex (E)- Nominal values'!AS77</f>
        <v>0</v>
      </c>
      <c r="AS77" s="124">
        <f>+'2.3 Augex (A) - Nominal values'!AS77+'2.3 Augex (E)- Nominal values'!AT77</f>
        <v>0</v>
      </c>
      <c r="AT77" s="124">
        <f>+'2.3 Augex (A) - Nominal values'!AT77+'2.3 Augex (E)- Nominal values'!AU77</f>
        <v>15146859.18</v>
      </c>
      <c r="AU77" s="124">
        <f>+'2.3 Augex (A) - Nominal values'!AU77+'2.3 Augex (E)- Nominal values'!AV77</f>
        <v>0</v>
      </c>
      <c r="AV77" s="124">
        <f>+'2.3 Augex (A) - Nominal values'!AV77+'2.3 Augex (E)- Nominal values'!AW77</f>
        <v>282221.59999999998</v>
      </c>
      <c r="AY77" s="33"/>
      <c r="AZ77" s="56"/>
      <c r="BA77" s="33"/>
    </row>
    <row r="78" spans="2:72" ht="30.75" thickBot="1">
      <c r="B78" s="117" t="str">
        <f>+'2.3 Augex (A) - Nominal values'!B78</f>
        <v>82913608; 82913611</v>
      </c>
      <c r="C78" s="133"/>
      <c r="D78" s="133"/>
      <c r="E78" s="133"/>
      <c r="F78" s="133"/>
      <c r="G78" s="133"/>
      <c r="H78" s="133"/>
      <c r="I78" s="133"/>
      <c r="J78" s="133"/>
      <c r="K78" s="133"/>
      <c r="L78" s="133"/>
      <c r="M78" s="117" t="str">
        <f>+'2.3 Augex (A) - Nominal values'!M78</f>
        <v>CPMNN00980</v>
      </c>
      <c r="N78" s="117" t="str">
        <f>+'2.3 Augex (A) - Nominal values'!N78</f>
        <v>New line on new route - dual circuit</v>
      </c>
      <c r="O78" s="117" t="str">
        <f>+'2.3 Augex (A) - Nominal values'!O78</f>
        <v>Demand growth</v>
      </c>
      <c r="P78" s="117">
        <f>+'2.3 Augex (A) - Nominal values'!P78</f>
        <v>132</v>
      </c>
      <c r="Q78" s="124">
        <f>+'2.3 Augex (A) - Nominal values'!Q78+'2.3 Augex (E)- Nominal values'!Q78</f>
        <v>40</v>
      </c>
      <c r="R78" s="124">
        <f>+'2.3 Augex (A) - Nominal values'!R78+'2.3 Augex (E)- Nominal values'!R78</f>
        <v>158</v>
      </c>
      <c r="S78" s="124">
        <f>+'2.3 Augex (A) - Nominal values'!S78+'2.3 Augex (E)- Nominal values'!S78</f>
        <v>0</v>
      </c>
      <c r="T78" s="124">
        <f>+'2.3 Augex (A) - Nominal values'!T78+'2.3 Augex (E)- Nominal values'!T78</f>
        <v>120892.99</v>
      </c>
      <c r="U78" s="124">
        <f>+'2.3 Augex (A) - Nominal values'!U78+'2.3 Augex (E)- Nominal values'!U78</f>
        <v>80</v>
      </c>
      <c r="V78" s="124">
        <f>+'2.3 Augex (A) - Nominal values'!V78+'2.3 Augex (E)- Nominal values'!V78</f>
        <v>0</v>
      </c>
      <c r="W78" s="124">
        <f>+'2.3 Augex (A) - Nominal values'!W78+'2.3 Augex (E)- Nominal values'!W78</f>
        <v>834551.5</v>
      </c>
      <c r="X78" s="124">
        <f>+'2.3 Augex (A) - Nominal values'!X78+'2.3 Augex (E)- Nominal values'!X78</f>
        <v>0</v>
      </c>
      <c r="Y78" s="124">
        <f>+'2.3 Augex (A) - Nominal values'!Y78+'2.3 Augex (E)- Nominal values'!Z78</f>
        <v>0</v>
      </c>
      <c r="Z78" s="124">
        <f>+'2.3 Augex (A) - Nominal values'!Z78+'2.3 Augex (E)- Nominal values'!AA78</f>
        <v>0</v>
      </c>
      <c r="AA78" s="139"/>
      <c r="AB78" s="139"/>
      <c r="AC78" s="139"/>
      <c r="AD78" s="139"/>
      <c r="AE78" s="139"/>
      <c r="AF78" s="139"/>
      <c r="AG78" s="139"/>
      <c r="AH78" s="139"/>
      <c r="AI78" s="139"/>
      <c r="AJ78" s="139"/>
      <c r="AK78" s="124">
        <f>+'2.3 Augex (A) - Nominal values'!AK78+'2.3 Augex (E)- Nominal values'!AL78</f>
        <v>1125708.6200000001</v>
      </c>
      <c r="AL78" s="124">
        <f>+'2.3 Augex (A) - Nominal values'!AL78+'2.3 Augex (E)- Nominal values'!AM78</f>
        <v>14225.78</v>
      </c>
      <c r="AM78" s="124">
        <f>+'2.3 Augex (A) - Nominal values'!AM78+'2.3 Augex (E)- Nominal values'!AN78</f>
        <v>18748219.57</v>
      </c>
      <c r="AN78" s="124">
        <f>+'2.3 Augex (A) - Nominal values'!AN78+'2.3 Augex (E)- Nominal values'!AO78</f>
        <v>0</v>
      </c>
      <c r="AO78" s="124">
        <f>+'2.3 Augex (A) - Nominal values'!AO78+'2.3 Augex (E)- Nominal values'!AP78</f>
        <v>367959.36</v>
      </c>
      <c r="AP78" s="68">
        <f t="shared" si="1"/>
        <v>21197332.039999999</v>
      </c>
      <c r="AQ78" s="124" t="str">
        <f>+'2.3 Augex (A) - Nominal values'!AQ78</f>
        <v>2007-2013</v>
      </c>
      <c r="AR78" s="124">
        <f>+'2.3 Augex (A) - Nominal values'!AR78+'2.3 Augex (E)- Nominal values'!AS78</f>
        <v>0</v>
      </c>
      <c r="AS78" s="124">
        <f>+'2.3 Augex (A) - Nominal values'!AS78+'2.3 Augex (E)- Nominal values'!AT78</f>
        <v>0</v>
      </c>
      <c r="AT78" s="124">
        <f>+'2.3 Augex (A) - Nominal values'!AT78+'2.3 Augex (E)- Nominal values'!AU78</f>
        <v>17786669.780000001</v>
      </c>
      <c r="AU78" s="124">
        <f>+'2.3 Augex (A) - Nominal values'!AU78+'2.3 Augex (E)- Nominal values'!AV78</f>
        <v>0</v>
      </c>
      <c r="AV78" s="124">
        <f>+'2.3 Augex (A) - Nominal values'!AV78+'2.3 Augex (E)- Nominal values'!AW78</f>
        <v>140272.72</v>
      </c>
      <c r="AY78" s="33"/>
      <c r="AZ78" s="56"/>
      <c r="BA78" s="33"/>
    </row>
    <row r="79" spans="2:72" ht="30.75" thickBot="1">
      <c r="B79" s="117" t="str">
        <f>+'2.3 Augex (A) - Nominal values'!B79</f>
        <v>84186116; 84186121</v>
      </c>
      <c r="C79" s="133"/>
      <c r="D79" s="133"/>
      <c r="E79" s="133"/>
      <c r="F79" s="133"/>
      <c r="G79" s="133"/>
      <c r="H79" s="133"/>
      <c r="I79" s="133"/>
      <c r="J79" s="133"/>
      <c r="K79" s="133"/>
      <c r="L79" s="133"/>
      <c r="M79" s="117" t="str">
        <f>+'2.3 Augex (A) - Nominal values'!M79</f>
        <v>CPMNN01307</v>
      </c>
      <c r="N79" s="117" t="str">
        <f>+'2.3 Augex (A) - Nominal values'!N79</f>
        <v>New line on new route - dual circuit</v>
      </c>
      <c r="O79" s="117" t="str">
        <f>+'2.3 Augex (A) - Nominal values'!O79</f>
        <v>Demand growth</v>
      </c>
      <c r="P79" s="117">
        <f>+'2.3 Augex (A) - Nominal values'!P79</f>
        <v>66</v>
      </c>
      <c r="Q79" s="124">
        <f>+'2.3 Augex (A) - Nominal values'!Q79+'2.3 Augex (E)- Nominal values'!Q79</f>
        <v>6.8</v>
      </c>
      <c r="R79" s="124">
        <f>+'2.3 Augex (A) - Nominal values'!R79+'2.3 Augex (E)- Nominal values'!R79</f>
        <v>0</v>
      </c>
      <c r="S79" s="124">
        <f>+'2.3 Augex (A) - Nominal values'!S79+'2.3 Augex (E)- Nominal values'!S79</f>
        <v>0</v>
      </c>
      <c r="T79" s="124">
        <f>+'2.3 Augex (A) - Nominal values'!T79+'2.3 Augex (E)- Nominal values'!T79</f>
        <v>1779.95</v>
      </c>
      <c r="U79" s="124">
        <f>+'2.3 Augex (A) - Nominal values'!U79+'2.3 Augex (E)- Nominal values'!U79</f>
        <v>0</v>
      </c>
      <c r="V79" s="124">
        <f>+'2.3 Augex (A) - Nominal values'!V79+'2.3 Augex (E)- Nominal values'!V79</f>
        <v>0</v>
      </c>
      <c r="W79" s="124">
        <f>+'2.3 Augex (A) - Nominal values'!W79+'2.3 Augex (E)- Nominal values'!W79</f>
        <v>0</v>
      </c>
      <c r="X79" s="124">
        <f>+'2.3 Augex (A) - Nominal values'!X79+'2.3 Augex (E)- Nominal values'!X79</f>
        <v>13.2</v>
      </c>
      <c r="Y79" s="124">
        <f>+'2.3 Augex (A) - Nominal values'!Y79+'2.3 Augex (E)- Nominal values'!Z79</f>
        <v>0</v>
      </c>
      <c r="Z79" s="124">
        <f>+'2.3 Augex (A) - Nominal values'!Z79+'2.3 Augex (E)- Nominal values'!AA79</f>
        <v>3973665.23</v>
      </c>
      <c r="AA79" s="139"/>
      <c r="AB79" s="139"/>
      <c r="AC79" s="139"/>
      <c r="AD79" s="139"/>
      <c r="AE79" s="139"/>
      <c r="AF79" s="139"/>
      <c r="AG79" s="139"/>
      <c r="AH79" s="139"/>
      <c r="AI79" s="139"/>
      <c r="AJ79" s="139"/>
      <c r="AK79" s="124">
        <f>+'2.3 Augex (A) - Nominal values'!AK79+'2.3 Augex (E)- Nominal values'!AL79</f>
        <v>329302.37999999942</v>
      </c>
      <c r="AL79" s="124">
        <f>+'2.3 Augex (A) - Nominal values'!AL79+'2.3 Augex (E)- Nominal values'!AM79</f>
        <v>11336.48</v>
      </c>
      <c r="AM79" s="124">
        <f>+'2.3 Augex (A) - Nominal values'!AM79+'2.3 Augex (E)- Nominal values'!AN79</f>
        <v>4090073.66</v>
      </c>
      <c r="AN79" s="124">
        <f>+'2.3 Augex (A) - Nominal values'!AN79+'2.3 Augex (E)- Nominal values'!AO79</f>
        <v>0</v>
      </c>
      <c r="AO79" s="124">
        <f>+'2.3 Augex (A) - Nominal values'!AO79+'2.3 Augex (E)- Nominal values'!AP79</f>
        <v>100991.92</v>
      </c>
      <c r="AP79" s="68">
        <f t="shared" si="1"/>
        <v>8495813.1399999987</v>
      </c>
      <c r="AQ79" s="124" t="str">
        <f>+'2.3 Augex (A) - Nominal values'!AQ79</f>
        <v>2007-2012</v>
      </c>
      <c r="AR79" s="124">
        <f>+'2.3 Augex (A) - Nominal values'!AR79+'2.3 Augex (E)- Nominal values'!AS79</f>
        <v>0</v>
      </c>
      <c r="AS79" s="124">
        <f>+'2.3 Augex (A) - Nominal values'!AS79+'2.3 Augex (E)- Nominal values'!AT79</f>
        <v>0</v>
      </c>
      <c r="AT79" s="124">
        <f>+'2.3 Augex (A) - Nominal values'!AT79+'2.3 Augex (E)- Nominal values'!AU79</f>
        <v>3268149.39</v>
      </c>
      <c r="AU79" s="124">
        <f>+'2.3 Augex (A) - Nominal values'!AU79+'2.3 Augex (E)- Nominal values'!AV79</f>
        <v>0</v>
      </c>
      <c r="AV79" s="124">
        <f>+'2.3 Augex (A) - Nominal values'!AV79+'2.3 Augex (E)- Nominal values'!AW79</f>
        <v>35173.11</v>
      </c>
      <c r="AY79" s="33"/>
      <c r="AZ79" s="56"/>
      <c r="BA79" s="33"/>
    </row>
    <row r="80" spans="2:72" ht="30.75" thickBot="1">
      <c r="B80" s="117" t="str">
        <f>+'2.3 Augex (A) - Nominal values'!B80</f>
        <v>83860011; 83860008</v>
      </c>
      <c r="C80" s="133"/>
      <c r="D80" s="133"/>
      <c r="E80" s="133"/>
      <c r="F80" s="133"/>
      <c r="G80" s="133"/>
      <c r="H80" s="133"/>
      <c r="I80" s="133"/>
      <c r="J80" s="133"/>
      <c r="K80" s="133"/>
      <c r="L80" s="133"/>
      <c r="M80" s="117" t="str">
        <f>+'2.3 Augex (A) - Nominal values'!M80</f>
        <v>CPMNN01470</v>
      </c>
      <c r="N80" s="117" t="str">
        <f>+'2.3 Augex (A) - Nominal values'!N80</f>
        <v>New line on new route - single circuit</v>
      </c>
      <c r="O80" s="117" t="str">
        <f>+'2.3 Augex (A) - Nominal values'!O80</f>
        <v>Demand growth</v>
      </c>
      <c r="P80" s="117">
        <f>+'2.3 Augex (A) - Nominal values'!P80</f>
        <v>132</v>
      </c>
      <c r="Q80" s="124">
        <f>+'2.3 Augex (A) - Nominal values'!Q80+'2.3 Augex (E)- Nominal values'!Q80</f>
        <v>116</v>
      </c>
      <c r="R80" s="124">
        <f>+'2.3 Augex (A) - Nominal values'!R80+'2.3 Augex (E)- Nominal values'!R80</f>
        <v>566</v>
      </c>
      <c r="S80" s="124">
        <f>+'2.3 Augex (A) - Nominal values'!S80+'2.3 Augex (E)- Nominal values'!S80</f>
        <v>0</v>
      </c>
      <c r="T80" s="124">
        <f>+'2.3 Augex (A) - Nominal values'!T80+'2.3 Augex (E)- Nominal values'!T80</f>
        <v>165355.97</v>
      </c>
      <c r="U80" s="124">
        <f>+'2.3 Augex (A) - Nominal values'!U80+'2.3 Augex (E)- Nominal values'!U80</f>
        <v>116</v>
      </c>
      <c r="V80" s="124">
        <f>+'2.3 Augex (A) - Nominal values'!V80+'2.3 Augex (E)- Nominal values'!V80</f>
        <v>0</v>
      </c>
      <c r="W80" s="124">
        <f>+'2.3 Augex (A) - Nominal values'!W80+'2.3 Augex (E)- Nominal values'!W80</f>
        <v>919527.44</v>
      </c>
      <c r="X80" s="124">
        <f>+'2.3 Augex (A) - Nominal values'!X80+'2.3 Augex (E)- Nominal values'!X80</f>
        <v>0</v>
      </c>
      <c r="Y80" s="124">
        <f>+'2.3 Augex (A) - Nominal values'!Y80+'2.3 Augex (E)- Nominal values'!Z80</f>
        <v>0</v>
      </c>
      <c r="Z80" s="124">
        <f>+'2.3 Augex (A) - Nominal values'!Z80+'2.3 Augex (E)- Nominal values'!AA80</f>
        <v>32731.63</v>
      </c>
      <c r="AA80" s="139"/>
      <c r="AB80" s="139"/>
      <c r="AC80" s="139"/>
      <c r="AD80" s="139"/>
      <c r="AE80" s="139"/>
      <c r="AF80" s="139"/>
      <c r="AG80" s="139"/>
      <c r="AH80" s="139"/>
      <c r="AI80" s="139"/>
      <c r="AJ80" s="139"/>
      <c r="AK80" s="124">
        <f>+'2.3 Augex (A) - Nominal values'!AK80+'2.3 Augex (E)- Nominal values'!AL80</f>
        <v>702899.8899999999</v>
      </c>
      <c r="AL80" s="124">
        <f>+'2.3 Augex (A) - Nominal values'!AL80+'2.3 Augex (E)- Nominal values'!AM80</f>
        <v>10718.87</v>
      </c>
      <c r="AM80" s="124">
        <f>+'2.3 Augex (A) - Nominal values'!AM80+'2.3 Augex (E)- Nominal values'!AN80</f>
        <v>9609062.2799999993</v>
      </c>
      <c r="AN80" s="124">
        <f>+'2.3 Augex (A) - Nominal values'!AN80+'2.3 Augex (E)- Nominal values'!AO80</f>
        <v>0</v>
      </c>
      <c r="AO80" s="124">
        <f>+'2.3 Augex (A) - Nominal values'!AO80+'2.3 Augex (E)- Nominal values'!AP80</f>
        <v>541946.81999999995</v>
      </c>
      <c r="AP80" s="68">
        <f t="shared" si="1"/>
        <v>11971524.029999999</v>
      </c>
      <c r="AQ80" s="124" t="str">
        <f>+'2.3 Augex (A) - Nominal values'!AQ80</f>
        <v>2007-2013</v>
      </c>
      <c r="AR80" s="124">
        <f>+'2.3 Augex (A) - Nominal values'!AR80+'2.3 Augex (E)- Nominal values'!AS80</f>
        <v>0</v>
      </c>
      <c r="AS80" s="124">
        <f>+'2.3 Augex (A) - Nominal values'!AS80+'2.3 Augex (E)- Nominal values'!AT80</f>
        <v>0</v>
      </c>
      <c r="AT80" s="124">
        <f>+'2.3 Augex (A) - Nominal values'!AT80+'2.3 Augex (E)- Nominal values'!AU80</f>
        <v>8435180.7799999993</v>
      </c>
      <c r="AU80" s="124">
        <f>+'2.3 Augex (A) - Nominal values'!AU80+'2.3 Augex (E)- Nominal values'!AV80</f>
        <v>0</v>
      </c>
      <c r="AV80" s="124">
        <f>+'2.3 Augex (A) - Nominal values'!AV80+'2.3 Augex (E)- Nominal values'!AW80</f>
        <v>29000</v>
      </c>
      <c r="AY80" s="33"/>
      <c r="AZ80" s="56"/>
      <c r="BA80" s="33"/>
    </row>
    <row r="81" spans="2:53" ht="15.75" thickBot="1">
      <c r="B81" s="117">
        <f>+'2.3 Augex (A) - Nominal values'!B81</f>
        <v>0</v>
      </c>
      <c r="C81" s="133"/>
      <c r="D81" s="133"/>
      <c r="E81" s="133"/>
      <c r="F81" s="133"/>
      <c r="G81" s="133"/>
      <c r="H81" s="133"/>
      <c r="I81" s="133"/>
      <c r="J81" s="133"/>
      <c r="K81" s="133"/>
      <c r="L81" s="133"/>
      <c r="M81" s="117">
        <f>+'2.3 Augex (A) - Nominal values'!M81</f>
        <v>0</v>
      </c>
      <c r="N81" s="117">
        <f>+'2.3 Augex (A) - Nominal values'!N81</f>
        <v>0</v>
      </c>
      <c r="O81" s="117">
        <f>+'2.3 Augex (A) - Nominal values'!O81</f>
        <v>0</v>
      </c>
      <c r="P81" s="117">
        <f>+'2.3 Augex (A) - Nominal values'!P81</f>
        <v>0</v>
      </c>
      <c r="Q81" s="124">
        <f>+'2.3 Augex (A) - Nominal values'!Q81+'2.3 Augex (E)- Nominal values'!Q81</f>
        <v>0</v>
      </c>
      <c r="R81" s="124">
        <f>+'2.3 Augex (A) - Nominal values'!R81+'2.3 Augex (E)- Nominal values'!R81</f>
        <v>0</v>
      </c>
      <c r="S81" s="124">
        <f>+'2.3 Augex (A) - Nominal values'!S81+'2.3 Augex (E)- Nominal values'!S81</f>
        <v>0</v>
      </c>
      <c r="T81" s="124">
        <f>+'2.3 Augex (A) - Nominal values'!T81+'2.3 Augex (E)- Nominal values'!T81</f>
        <v>0</v>
      </c>
      <c r="U81" s="124">
        <f>+'2.3 Augex (A) - Nominal values'!U81+'2.3 Augex (E)- Nominal values'!U81</f>
        <v>0</v>
      </c>
      <c r="V81" s="124">
        <f>+'2.3 Augex (A) - Nominal values'!V81+'2.3 Augex (E)- Nominal values'!V81</f>
        <v>0</v>
      </c>
      <c r="W81" s="124">
        <f>+'2.3 Augex (A) - Nominal values'!W81+'2.3 Augex (E)- Nominal values'!W81</f>
        <v>0</v>
      </c>
      <c r="X81" s="124">
        <f>+'2.3 Augex (A) - Nominal values'!X81+'2.3 Augex (E)- Nominal values'!X81</f>
        <v>0</v>
      </c>
      <c r="Y81" s="124">
        <f>+'2.3 Augex (A) - Nominal values'!Y81+'2.3 Augex (E)- Nominal values'!Z81</f>
        <v>0</v>
      </c>
      <c r="Z81" s="124">
        <f>+'2.3 Augex (A) - Nominal values'!Z81+'2.3 Augex (E)- Nominal values'!AA81</f>
        <v>0</v>
      </c>
      <c r="AA81" s="139"/>
      <c r="AB81" s="139"/>
      <c r="AC81" s="139"/>
      <c r="AD81" s="139"/>
      <c r="AE81" s="139"/>
      <c r="AF81" s="139"/>
      <c r="AG81" s="139"/>
      <c r="AH81" s="139"/>
      <c r="AI81" s="139"/>
      <c r="AJ81" s="139"/>
      <c r="AK81" s="124">
        <f>+'2.3 Augex (A) - Nominal values'!AK81+'2.3 Augex (E)- Nominal values'!AL81</f>
        <v>0</v>
      </c>
      <c r="AL81" s="124">
        <f>+'2.3 Augex (A) - Nominal values'!AL81+'2.3 Augex (E)- Nominal values'!AM81</f>
        <v>0</v>
      </c>
      <c r="AM81" s="124">
        <f>+'2.3 Augex (A) - Nominal values'!AM81+'2.3 Augex (E)- Nominal values'!AN81</f>
        <v>0</v>
      </c>
      <c r="AN81" s="124">
        <f>+'2.3 Augex (A) - Nominal values'!AN81+'2.3 Augex (E)- Nominal values'!AO81</f>
        <v>0</v>
      </c>
      <c r="AO81" s="124">
        <f>+'2.3 Augex (A) - Nominal values'!AO81+'2.3 Augex (E)- Nominal values'!AP81</f>
        <v>0</v>
      </c>
      <c r="AP81" s="68">
        <f t="shared" si="1"/>
        <v>0</v>
      </c>
      <c r="AQ81" s="124">
        <f>+'2.3 Augex (A) - Nominal values'!AQ81</f>
        <v>0</v>
      </c>
      <c r="AR81" s="124">
        <f>+'2.3 Augex (A) - Nominal values'!AR81+'2.3 Augex (E)- Nominal values'!AS81</f>
        <v>0</v>
      </c>
      <c r="AS81" s="124">
        <f>+'2.3 Augex (A) - Nominal values'!AS81+'2.3 Augex (E)- Nominal values'!AT81</f>
        <v>0</v>
      </c>
      <c r="AT81" s="124">
        <f>+'2.3 Augex (A) - Nominal values'!AT81+'2.3 Augex (E)- Nominal values'!AU81</f>
        <v>0</v>
      </c>
      <c r="AU81" s="124">
        <f>+'2.3 Augex (A) - Nominal values'!AU81+'2.3 Augex (E)- Nominal values'!AV81</f>
        <v>0</v>
      </c>
      <c r="AV81" s="124">
        <f>+'2.3 Augex (A) - Nominal values'!AV81+'2.3 Augex (E)- Nominal values'!AW81</f>
        <v>0</v>
      </c>
      <c r="AY81" s="33"/>
      <c r="AZ81" s="56"/>
      <c r="BA81" s="33"/>
    </row>
    <row r="82" spans="2:53" ht="15.75" thickBot="1">
      <c r="B82" s="117">
        <f>+'2.3 Augex (A) - Nominal values'!B82</f>
        <v>0</v>
      </c>
      <c r="C82" s="133"/>
      <c r="D82" s="133"/>
      <c r="E82" s="133"/>
      <c r="F82" s="133"/>
      <c r="G82" s="133"/>
      <c r="H82" s="133"/>
      <c r="I82" s="133"/>
      <c r="J82" s="133"/>
      <c r="K82" s="133"/>
      <c r="L82" s="133"/>
      <c r="M82" s="117">
        <f>+'2.3 Augex (A) - Nominal values'!M82</f>
        <v>0</v>
      </c>
      <c r="N82" s="117">
        <f>+'2.3 Augex (A) - Nominal values'!N82</f>
        <v>0</v>
      </c>
      <c r="O82" s="117">
        <f>+'2.3 Augex (A) - Nominal values'!O82</f>
        <v>0</v>
      </c>
      <c r="P82" s="117">
        <f>+'2.3 Augex (A) - Nominal values'!P82</f>
        <v>0</v>
      </c>
      <c r="Q82" s="124">
        <f>+'2.3 Augex (A) - Nominal values'!Q82+'2.3 Augex (E)- Nominal values'!Q82</f>
        <v>0</v>
      </c>
      <c r="R82" s="124">
        <f>+'2.3 Augex (A) - Nominal values'!R82+'2.3 Augex (E)- Nominal values'!R82</f>
        <v>0</v>
      </c>
      <c r="S82" s="124">
        <f>+'2.3 Augex (A) - Nominal values'!S82+'2.3 Augex (E)- Nominal values'!S82</f>
        <v>0</v>
      </c>
      <c r="T82" s="124">
        <f>+'2.3 Augex (A) - Nominal values'!T82+'2.3 Augex (E)- Nominal values'!T82</f>
        <v>0</v>
      </c>
      <c r="U82" s="124">
        <f>+'2.3 Augex (A) - Nominal values'!U82+'2.3 Augex (E)- Nominal values'!U82</f>
        <v>0</v>
      </c>
      <c r="V82" s="124">
        <f>+'2.3 Augex (A) - Nominal values'!V82+'2.3 Augex (E)- Nominal values'!V82</f>
        <v>0</v>
      </c>
      <c r="W82" s="124">
        <f>+'2.3 Augex (A) - Nominal values'!W82+'2.3 Augex (E)- Nominal values'!W82</f>
        <v>0</v>
      </c>
      <c r="X82" s="124">
        <f>+'2.3 Augex (A) - Nominal values'!X82+'2.3 Augex (E)- Nominal values'!X82</f>
        <v>0</v>
      </c>
      <c r="Y82" s="124">
        <f>+'2.3 Augex (A) - Nominal values'!Y82+'2.3 Augex (E)- Nominal values'!Z82</f>
        <v>0</v>
      </c>
      <c r="Z82" s="124">
        <f>+'2.3 Augex (A) - Nominal values'!Z82+'2.3 Augex (E)- Nominal values'!AA82</f>
        <v>0</v>
      </c>
      <c r="AA82" s="139"/>
      <c r="AB82" s="139"/>
      <c r="AC82" s="139"/>
      <c r="AD82" s="139"/>
      <c r="AE82" s="139"/>
      <c r="AF82" s="139"/>
      <c r="AG82" s="139"/>
      <c r="AH82" s="139"/>
      <c r="AI82" s="139"/>
      <c r="AJ82" s="139"/>
      <c r="AK82" s="124">
        <f>+'2.3 Augex (A) - Nominal values'!AK82+'2.3 Augex (E)- Nominal values'!AL82</f>
        <v>0</v>
      </c>
      <c r="AL82" s="124">
        <f>+'2.3 Augex (A) - Nominal values'!AL82+'2.3 Augex (E)- Nominal values'!AM82</f>
        <v>0</v>
      </c>
      <c r="AM82" s="124">
        <f>+'2.3 Augex (A) - Nominal values'!AM82+'2.3 Augex (E)- Nominal values'!AN82</f>
        <v>0</v>
      </c>
      <c r="AN82" s="124">
        <f>+'2.3 Augex (A) - Nominal values'!AN82+'2.3 Augex (E)- Nominal values'!AO82</f>
        <v>0</v>
      </c>
      <c r="AO82" s="124">
        <f>+'2.3 Augex (A) - Nominal values'!AO82+'2.3 Augex (E)- Nominal values'!AP82</f>
        <v>0</v>
      </c>
      <c r="AP82" s="68">
        <f t="shared" si="1"/>
        <v>0</v>
      </c>
      <c r="AQ82" s="124">
        <f>+'2.3 Augex (A) - Nominal values'!AQ82</f>
        <v>0</v>
      </c>
      <c r="AR82" s="124">
        <f>+'2.3 Augex (A) - Nominal values'!AR82+'2.3 Augex (E)- Nominal values'!AS82</f>
        <v>0</v>
      </c>
      <c r="AS82" s="124">
        <f>+'2.3 Augex (A) - Nominal values'!AS82+'2.3 Augex (E)- Nominal values'!AT82</f>
        <v>0</v>
      </c>
      <c r="AT82" s="124">
        <f>+'2.3 Augex (A) - Nominal values'!AT82+'2.3 Augex (E)- Nominal values'!AU82</f>
        <v>0</v>
      </c>
      <c r="AU82" s="124">
        <f>+'2.3 Augex (A) - Nominal values'!AU82+'2.3 Augex (E)- Nominal values'!AV82</f>
        <v>0</v>
      </c>
      <c r="AV82" s="124">
        <f>+'2.3 Augex (A) - Nominal values'!AV82+'2.3 Augex (E)- Nominal values'!AW82</f>
        <v>0</v>
      </c>
      <c r="AY82" s="33"/>
      <c r="AZ82" s="56"/>
      <c r="BA82" s="33"/>
    </row>
    <row r="83" spans="2:53" ht="15.75" thickBot="1">
      <c r="B83" s="117">
        <f>+'2.3 Augex (A) - Nominal values'!B83</f>
        <v>0</v>
      </c>
      <c r="C83" s="133"/>
      <c r="D83" s="133"/>
      <c r="E83" s="133"/>
      <c r="F83" s="133"/>
      <c r="G83" s="133"/>
      <c r="H83" s="133"/>
      <c r="I83" s="133"/>
      <c r="J83" s="133"/>
      <c r="K83" s="133"/>
      <c r="L83" s="133"/>
      <c r="M83" s="117">
        <f>+'2.3 Augex (A) - Nominal values'!M83</f>
        <v>0</v>
      </c>
      <c r="N83" s="117">
        <f>+'2.3 Augex (A) - Nominal values'!N83</f>
        <v>0</v>
      </c>
      <c r="O83" s="117">
        <f>+'2.3 Augex (A) - Nominal values'!O83</f>
        <v>0</v>
      </c>
      <c r="P83" s="117">
        <f>+'2.3 Augex (A) - Nominal values'!P83</f>
        <v>0</v>
      </c>
      <c r="Q83" s="124">
        <f>+'2.3 Augex (A) - Nominal values'!Q83+'2.3 Augex (E)- Nominal values'!Q83</f>
        <v>0</v>
      </c>
      <c r="R83" s="124">
        <f>+'2.3 Augex (A) - Nominal values'!R83+'2.3 Augex (E)- Nominal values'!R83</f>
        <v>0</v>
      </c>
      <c r="S83" s="124">
        <f>+'2.3 Augex (A) - Nominal values'!S83+'2.3 Augex (E)- Nominal values'!S83</f>
        <v>0</v>
      </c>
      <c r="T83" s="124">
        <f>+'2.3 Augex (A) - Nominal values'!T83+'2.3 Augex (E)- Nominal values'!T83</f>
        <v>0</v>
      </c>
      <c r="U83" s="124">
        <f>+'2.3 Augex (A) - Nominal values'!U83+'2.3 Augex (E)- Nominal values'!U83</f>
        <v>0</v>
      </c>
      <c r="V83" s="124">
        <f>+'2.3 Augex (A) - Nominal values'!V83+'2.3 Augex (E)- Nominal values'!V83</f>
        <v>0</v>
      </c>
      <c r="W83" s="124">
        <f>+'2.3 Augex (A) - Nominal values'!W83+'2.3 Augex (E)- Nominal values'!W83</f>
        <v>0</v>
      </c>
      <c r="X83" s="124">
        <f>+'2.3 Augex (A) - Nominal values'!X83+'2.3 Augex (E)- Nominal values'!X83</f>
        <v>0</v>
      </c>
      <c r="Y83" s="124">
        <f>+'2.3 Augex (A) - Nominal values'!Y83+'2.3 Augex (E)- Nominal values'!Z83</f>
        <v>0</v>
      </c>
      <c r="Z83" s="124">
        <f>+'2.3 Augex (A) - Nominal values'!Z83+'2.3 Augex (E)- Nominal values'!AA83</f>
        <v>0</v>
      </c>
      <c r="AA83" s="139"/>
      <c r="AB83" s="139"/>
      <c r="AC83" s="139"/>
      <c r="AD83" s="139"/>
      <c r="AE83" s="139"/>
      <c r="AF83" s="139"/>
      <c r="AG83" s="139"/>
      <c r="AH83" s="139"/>
      <c r="AI83" s="139"/>
      <c r="AJ83" s="139"/>
      <c r="AK83" s="124">
        <f>+'2.3 Augex (A) - Nominal values'!AK83+'2.3 Augex (E)- Nominal values'!AL83</f>
        <v>0</v>
      </c>
      <c r="AL83" s="124">
        <f>+'2.3 Augex (A) - Nominal values'!AL83+'2.3 Augex (E)- Nominal values'!AM83</f>
        <v>0</v>
      </c>
      <c r="AM83" s="124">
        <f>+'2.3 Augex (A) - Nominal values'!AM83+'2.3 Augex (E)- Nominal values'!AN83</f>
        <v>0</v>
      </c>
      <c r="AN83" s="124">
        <f>+'2.3 Augex (A) - Nominal values'!AN83+'2.3 Augex (E)- Nominal values'!AO83</f>
        <v>0</v>
      </c>
      <c r="AO83" s="124">
        <f>+'2.3 Augex (A) - Nominal values'!AO83+'2.3 Augex (E)- Nominal values'!AP83</f>
        <v>0</v>
      </c>
      <c r="AP83" s="68">
        <f t="shared" si="1"/>
        <v>0</v>
      </c>
      <c r="AQ83" s="124">
        <f>+'2.3 Augex (A) - Nominal values'!AQ83</f>
        <v>0</v>
      </c>
      <c r="AR83" s="124">
        <f>+'2.3 Augex (A) - Nominal values'!AR83+'2.3 Augex (E)- Nominal values'!AS83</f>
        <v>0</v>
      </c>
      <c r="AS83" s="124">
        <f>+'2.3 Augex (A) - Nominal values'!AS83+'2.3 Augex (E)- Nominal values'!AT83</f>
        <v>0</v>
      </c>
      <c r="AT83" s="124">
        <f>+'2.3 Augex (A) - Nominal values'!AT83+'2.3 Augex (E)- Nominal values'!AU83</f>
        <v>0</v>
      </c>
      <c r="AU83" s="124">
        <f>+'2.3 Augex (A) - Nominal values'!AU83+'2.3 Augex (E)- Nominal values'!AV83</f>
        <v>0</v>
      </c>
      <c r="AV83" s="124">
        <f>+'2.3 Augex (A) - Nominal values'!AV83+'2.3 Augex (E)- Nominal values'!AW83</f>
        <v>0</v>
      </c>
      <c r="AY83" s="33"/>
      <c r="AZ83" s="56"/>
      <c r="BA83" s="33"/>
    </row>
    <row r="84" spans="2:53" ht="15.75" thickBot="1">
      <c r="B84" s="117">
        <f>+'2.3 Augex (A) - Nominal values'!B84</f>
        <v>0</v>
      </c>
      <c r="C84" s="149"/>
      <c r="D84" s="149"/>
      <c r="E84" s="149"/>
      <c r="F84" s="149"/>
      <c r="G84" s="149"/>
      <c r="H84" s="149"/>
      <c r="I84" s="149"/>
      <c r="J84" s="149"/>
      <c r="K84" s="149"/>
      <c r="L84" s="149"/>
      <c r="M84" s="117">
        <f>+'2.3 Augex (A) - Nominal values'!M84</f>
        <v>0</v>
      </c>
      <c r="N84" s="117">
        <f>+'2.3 Augex (A) - Nominal values'!N84</f>
        <v>0</v>
      </c>
      <c r="O84" s="117">
        <f>+'2.3 Augex (A) - Nominal values'!O84</f>
        <v>0</v>
      </c>
      <c r="P84" s="117">
        <f>+'2.3 Augex (A) - Nominal values'!P84</f>
        <v>0</v>
      </c>
      <c r="Q84" s="124">
        <f>+'2.3 Augex (A) - Nominal values'!Q84+'2.3 Augex (E)- Nominal values'!Q84</f>
        <v>0</v>
      </c>
      <c r="R84" s="124">
        <f>+'2.3 Augex (A) - Nominal values'!R84+'2.3 Augex (E)- Nominal values'!R84</f>
        <v>0</v>
      </c>
      <c r="S84" s="124">
        <f>+'2.3 Augex (A) - Nominal values'!S84+'2.3 Augex (E)- Nominal values'!S84</f>
        <v>0</v>
      </c>
      <c r="T84" s="124">
        <f>+'2.3 Augex (A) - Nominal values'!T84+'2.3 Augex (E)- Nominal values'!T84</f>
        <v>0</v>
      </c>
      <c r="U84" s="124">
        <f>+'2.3 Augex (A) - Nominal values'!U84+'2.3 Augex (E)- Nominal values'!U84</f>
        <v>0</v>
      </c>
      <c r="V84" s="124">
        <f>+'2.3 Augex (A) - Nominal values'!V84+'2.3 Augex (E)- Nominal values'!V84</f>
        <v>0</v>
      </c>
      <c r="W84" s="124">
        <f>+'2.3 Augex (A) - Nominal values'!W84+'2.3 Augex (E)- Nominal values'!W84</f>
        <v>0</v>
      </c>
      <c r="X84" s="124">
        <f>+'2.3 Augex (A) - Nominal values'!X84+'2.3 Augex (E)- Nominal values'!X84</f>
        <v>0</v>
      </c>
      <c r="Y84" s="124">
        <f>+'2.3 Augex (A) - Nominal values'!Y84+'2.3 Augex (E)- Nominal values'!Z84</f>
        <v>0</v>
      </c>
      <c r="Z84" s="124">
        <f>+'2.3 Augex (A) - Nominal values'!Z84+'2.3 Augex (E)- Nominal values'!AA84</f>
        <v>0</v>
      </c>
      <c r="AA84" s="139"/>
      <c r="AB84" s="139"/>
      <c r="AC84" s="139"/>
      <c r="AD84" s="139"/>
      <c r="AE84" s="139"/>
      <c r="AF84" s="139"/>
      <c r="AG84" s="139"/>
      <c r="AH84" s="139"/>
      <c r="AI84" s="139"/>
      <c r="AJ84" s="139"/>
      <c r="AK84" s="124">
        <f>+'2.3 Augex (A) - Nominal values'!AK84+'2.3 Augex (E)- Nominal values'!AL84</f>
        <v>0</v>
      </c>
      <c r="AL84" s="124">
        <f>+'2.3 Augex (A) - Nominal values'!AL84+'2.3 Augex (E)- Nominal values'!AM84</f>
        <v>0</v>
      </c>
      <c r="AM84" s="124">
        <f>+'2.3 Augex (A) - Nominal values'!AM84+'2.3 Augex (E)- Nominal values'!AN84</f>
        <v>0</v>
      </c>
      <c r="AN84" s="124">
        <f>+'2.3 Augex (A) - Nominal values'!AN84+'2.3 Augex (E)- Nominal values'!AO84</f>
        <v>0</v>
      </c>
      <c r="AO84" s="124">
        <f>+'2.3 Augex (A) - Nominal values'!AO84+'2.3 Augex (E)- Nominal values'!AP84</f>
        <v>0</v>
      </c>
      <c r="AP84" s="68">
        <f t="shared" si="1"/>
        <v>0</v>
      </c>
      <c r="AQ84" s="124">
        <f>+'2.3 Augex (A) - Nominal values'!AQ84</f>
        <v>0</v>
      </c>
      <c r="AR84" s="124">
        <f>+'2.3 Augex (A) - Nominal values'!AR84+'2.3 Augex (E)- Nominal values'!AS84</f>
        <v>0</v>
      </c>
      <c r="AS84" s="124">
        <f>+'2.3 Augex (A) - Nominal values'!AS84+'2.3 Augex (E)- Nominal values'!AT84</f>
        <v>0</v>
      </c>
      <c r="AT84" s="124">
        <f>+'2.3 Augex (A) - Nominal values'!AT84+'2.3 Augex (E)- Nominal values'!AU84</f>
        <v>0</v>
      </c>
      <c r="AU84" s="124">
        <f>+'2.3 Augex (A) - Nominal values'!AU84+'2.3 Augex (E)- Nominal values'!AV84</f>
        <v>0</v>
      </c>
      <c r="AV84" s="124">
        <f>+'2.3 Augex (A) - Nominal values'!AV84+'2.3 Augex (E)- Nominal values'!AW84</f>
        <v>0</v>
      </c>
      <c r="AY84" s="33"/>
      <c r="AZ84" s="56"/>
      <c r="BA84" s="33"/>
    </row>
    <row r="85" spans="2:53" ht="15.75" thickBot="1">
      <c r="B85" s="117">
        <f>+'2.3 Augex (A) - Nominal values'!B85</f>
        <v>0</v>
      </c>
      <c r="C85" s="149"/>
      <c r="D85" s="149"/>
      <c r="E85" s="149"/>
      <c r="F85" s="149"/>
      <c r="G85" s="149"/>
      <c r="H85" s="149"/>
      <c r="I85" s="149"/>
      <c r="J85" s="149"/>
      <c r="K85" s="149"/>
      <c r="L85" s="149"/>
      <c r="M85" s="117">
        <f>+'2.3 Augex (A) - Nominal values'!M85</f>
        <v>0</v>
      </c>
      <c r="N85" s="117">
        <f>+'2.3 Augex (A) - Nominal values'!N85</f>
        <v>0</v>
      </c>
      <c r="O85" s="117">
        <f>+'2.3 Augex (A) - Nominal values'!O85</f>
        <v>0</v>
      </c>
      <c r="P85" s="117">
        <f>+'2.3 Augex (A) - Nominal values'!P85</f>
        <v>0</v>
      </c>
      <c r="Q85" s="124">
        <f>+'2.3 Augex (A) - Nominal values'!Q85+'2.3 Augex (E)- Nominal values'!Q85</f>
        <v>0</v>
      </c>
      <c r="R85" s="124">
        <f>+'2.3 Augex (A) - Nominal values'!R85+'2.3 Augex (E)- Nominal values'!R85</f>
        <v>0</v>
      </c>
      <c r="S85" s="124">
        <f>+'2.3 Augex (A) - Nominal values'!S85+'2.3 Augex (E)- Nominal values'!S85</f>
        <v>0</v>
      </c>
      <c r="T85" s="124">
        <f>+'2.3 Augex (A) - Nominal values'!T85+'2.3 Augex (E)- Nominal values'!T85</f>
        <v>0</v>
      </c>
      <c r="U85" s="124">
        <f>+'2.3 Augex (A) - Nominal values'!U85+'2.3 Augex (E)- Nominal values'!U85</f>
        <v>0</v>
      </c>
      <c r="V85" s="124">
        <f>+'2.3 Augex (A) - Nominal values'!V85+'2.3 Augex (E)- Nominal values'!V85</f>
        <v>0</v>
      </c>
      <c r="W85" s="124">
        <f>+'2.3 Augex (A) - Nominal values'!W85+'2.3 Augex (E)- Nominal values'!W85</f>
        <v>0</v>
      </c>
      <c r="X85" s="124">
        <f>+'2.3 Augex (A) - Nominal values'!X85+'2.3 Augex (E)- Nominal values'!X85</f>
        <v>0</v>
      </c>
      <c r="Y85" s="124">
        <f>+'2.3 Augex (A) - Nominal values'!Y85+'2.3 Augex (E)- Nominal values'!Z85</f>
        <v>0</v>
      </c>
      <c r="Z85" s="124">
        <f>+'2.3 Augex (A) - Nominal values'!Z85+'2.3 Augex (E)- Nominal values'!AA85</f>
        <v>0</v>
      </c>
      <c r="AA85" s="139"/>
      <c r="AB85" s="139"/>
      <c r="AC85" s="139"/>
      <c r="AD85" s="139"/>
      <c r="AE85" s="139"/>
      <c r="AF85" s="139"/>
      <c r="AG85" s="139"/>
      <c r="AH85" s="139"/>
      <c r="AI85" s="139"/>
      <c r="AJ85" s="139"/>
      <c r="AK85" s="124">
        <f>+'2.3 Augex (A) - Nominal values'!AK85+'2.3 Augex (E)- Nominal values'!AL85</f>
        <v>0</v>
      </c>
      <c r="AL85" s="124">
        <f>+'2.3 Augex (A) - Nominal values'!AL85+'2.3 Augex (E)- Nominal values'!AM85</f>
        <v>0</v>
      </c>
      <c r="AM85" s="124">
        <f>+'2.3 Augex (A) - Nominal values'!AM85+'2.3 Augex (E)- Nominal values'!AN85</f>
        <v>0</v>
      </c>
      <c r="AN85" s="124">
        <f>+'2.3 Augex (A) - Nominal values'!AN85+'2.3 Augex (E)- Nominal values'!AO85</f>
        <v>0</v>
      </c>
      <c r="AO85" s="124">
        <f>+'2.3 Augex (A) - Nominal values'!AO85+'2.3 Augex (E)- Nominal values'!AP85</f>
        <v>0</v>
      </c>
      <c r="AP85" s="68">
        <f t="shared" si="1"/>
        <v>0</v>
      </c>
      <c r="AQ85" s="124">
        <f>+'2.3 Augex (A) - Nominal values'!AQ85</f>
        <v>0</v>
      </c>
      <c r="AR85" s="124">
        <f>+'2.3 Augex (A) - Nominal values'!AR85+'2.3 Augex (E)- Nominal values'!AS85</f>
        <v>0</v>
      </c>
      <c r="AS85" s="124">
        <f>+'2.3 Augex (A) - Nominal values'!AS85+'2.3 Augex (E)- Nominal values'!AT85</f>
        <v>0</v>
      </c>
      <c r="AT85" s="124">
        <f>+'2.3 Augex (A) - Nominal values'!AT85+'2.3 Augex (E)- Nominal values'!AU85</f>
        <v>0</v>
      </c>
      <c r="AU85" s="124">
        <f>+'2.3 Augex (A) - Nominal values'!AU85+'2.3 Augex (E)- Nominal values'!AV85</f>
        <v>0</v>
      </c>
      <c r="AV85" s="124">
        <f>+'2.3 Augex (A) - Nominal values'!AV85+'2.3 Augex (E)- Nominal values'!AW85</f>
        <v>0</v>
      </c>
      <c r="AY85" s="33"/>
      <c r="AZ85" s="56"/>
      <c r="BA85" s="33"/>
    </row>
    <row r="86" spans="2:53" ht="15.75" thickBot="1">
      <c r="B86" s="117">
        <f>+'2.3 Augex (A) - Nominal values'!B86</f>
        <v>0</v>
      </c>
      <c r="C86" s="149"/>
      <c r="D86" s="149"/>
      <c r="E86" s="149"/>
      <c r="F86" s="149"/>
      <c r="G86" s="149"/>
      <c r="H86" s="149"/>
      <c r="I86" s="149"/>
      <c r="J86" s="149"/>
      <c r="K86" s="149"/>
      <c r="L86" s="149"/>
      <c r="M86" s="117">
        <f>+'2.3 Augex (A) - Nominal values'!M86</f>
        <v>0</v>
      </c>
      <c r="N86" s="117">
        <f>+'2.3 Augex (A) - Nominal values'!N86</f>
        <v>0</v>
      </c>
      <c r="O86" s="117">
        <f>+'2.3 Augex (A) - Nominal values'!O86</f>
        <v>0</v>
      </c>
      <c r="P86" s="117">
        <f>+'2.3 Augex (A) - Nominal values'!P86</f>
        <v>0</v>
      </c>
      <c r="Q86" s="124">
        <f>+'2.3 Augex (A) - Nominal values'!Q86+'2.3 Augex (E)- Nominal values'!Q86</f>
        <v>0</v>
      </c>
      <c r="R86" s="124">
        <f>+'2.3 Augex (A) - Nominal values'!R86+'2.3 Augex (E)- Nominal values'!R86</f>
        <v>0</v>
      </c>
      <c r="S86" s="124">
        <f>+'2.3 Augex (A) - Nominal values'!S86+'2.3 Augex (E)- Nominal values'!S86</f>
        <v>0</v>
      </c>
      <c r="T86" s="124">
        <f>+'2.3 Augex (A) - Nominal values'!T86+'2.3 Augex (E)- Nominal values'!T86</f>
        <v>0</v>
      </c>
      <c r="U86" s="124">
        <f>+'2.3 Augex (A) - Nominal values'!U86+'2.3 Augex (E)- Nominal values'!U86</f>
        <v>0</v>
      </c>
      <c r="V86" s="124">
        <f>+'2.3 Augex (A) - Nominal values'!V86+'2.3 Augex (E)- Nominal values'!V86</f>
        <v>0</v>
      </c>
      <c r="W86" s="124">
        <f>+'2.3 Augex (A) - Nominal values'!W86+'2.3 Augex (E)- Nominal values'!W86</f>
        <v>0</v>
      </c>
      <c r="X86" s="124">
        <f>+'2.3 Augex (A) - Nominal values'!X86+'2.3 Augex (E)- Nominal values'!X86</f>
        <v>0</v>
      </c>
      <c r="Y86" s="124">
        <f>+'2.3 Augex (A) - Nominal values'!Y86+'2.3 Augex (E)- Nominal values'!Z86</f>
        <v>0</v>
      </c>
      <c r="Z86" s="124">
        <f>+'2.3 Augex (A) - Nominal values'!Z86+'2.3 Augex (E)- Nominal values'!AA86</f>
        <v>0</v>
      </c>
      <c r="AA86" s="139"/>
      <c r="AB86" s="139"/>
      <c r="AC86" s="139"/>
      <c r="AD86" s="139"/>
      <c r="AE86" s="139"/>
      <c r="AF86" s="139"/>
      <c r="AG86" s="139"/>
      <c r="AH86" s="139"/>
      <c r="AI86" s="139"/>
      <c r="AJ86" s="139"/>
      <c r="AK86" s="124">
        <f>+'2.3 Augex (A) - Nominal values'!AK86+'2.3 Augex (E)- Nominal values'!AL86</f>
        <v>0</v>
      </c>
      <c r="AL86" s="124">
        <f>+'2.3 Augex (A) - Nominal values'!AL86+'2.3 Augex (E)- Nominal values'!AM86</f>
        <v>0</v>
      </c>
      <c r="AM86" s="124">
        <f>+'2.3 Augex (A) - Nominal values'!AM86+'2.3 Augex (E)- Nominal values'!AN86</f>
        <v>0</v>
      </c>
      <c r="AN86" s="124">
        <f>+'2.3 Augex (A) - Nominal values'!AN86+'2.3 Augex (E)- Nominal values'!AO86</f>
        <v>0</v>
      </c>
      <c r="AO86" s="124">
        <f>+'2.3 Augex (A) - Nominal values'!AO86+'2.3 Augex (E)- Nominal values'!AP86</f>
        <v>0</v>
      </c>
      <c r="AP86" s="68">
        <f t="shared" si="1"/>
        <v>0</v>
      </c>
      <c r="AQ86" s="124">
        <f>+'2.3 Augex (A) - Nominal values'!AQ86</f>
        <v>0</v>
      </c>
      <c r="AR86" s="124">
        <f>+'2.3 Augex (A) - Nominal values'!AR86+'2.3 Augex (E)- Nominal values'!AS86</f>
        <v>0</v>
      </c>
      <c r="AS86" s="124">
        <f>+'2.3 Augex (A) - Nominal values'!AS86+'2.3 Augex (E)- Nominal values'!AT86</f>
        <v>0</v>
      </c>
      <c r="AT86" s="124">
        <f>+'2.3 Augex (A) - Nominal values'!AT86+'2.3 Augex (E)- Nominal values'!AU86</f>
        <v>0</v>
      </c>
      <c r="AU86" s="124">
        <f>+'2.3 Augex (A) - Nominal values'!AU86+'2.3 Augex (E)- Nominal values'!AV86</f>
        <v>0</v>
      </c>
      <c r="AV86" s="124">
        <f>+'2.3 Augex (A) - Nominal values'!AV86+'2.3 Augex (E)- Nominal values'!AW86</f>
        <v>0</v>
      </c>
      <c r="AY86" s="33"/>
      <c r="AZ86" s="56"/>
      <c r="BA86" s="33"/>
    </row>
    <row r="87" spans="2:53" ht="15.75" thickBot="1">
      <c r="B87" s="117">
        <f>+'2.3 Augex (A) - Nominal values'!B87</f>
        <v>0</v>
      </c>
      <c r="C87" s="149"/>
      <c r="D87" s="149"/>
      <c r="E87" s="149"/>
      <c r="F87" s="149"/>
      <c r="G87" s="149"/>
      <c r="H87" s="149"/>
      <c r="I87" s="149"/>
      <c r="J87" s="149"/>
      <c r="K87" s="149"/>
      <c r="L87" s="149"/>
      <c r="M87" s="117">
        <f>+'2.3 Augex (A) - Nominal values'!M87</f>
        <v>0</v>
      </c>
      <c r="N87" s="117">
        <f>+'2.3 Augex (A) - Nominal values'!N87</f>
        <v>0</v>
      </c>
      <c r="O87" s="117">
        <f>+'2.3 Augex (A) - Nominal values'!O87</f>
        <v>0</v>
      </c>
      <c r="P87" s="117">
        <f>+'2.3 Augex (A) - Nominal values'!P87</f>
        <v>0</v>
      </c>
      <c r="Q87" s="124">
        <f>+'2.3 Augex (A) - Nominal values'!Q87+'2.3 Augex (E)- Nominal values'!Q87</f>
        <v>0</v>
      </c>
      <c r="R87" s="124">
        <f>+'2.3 Augex (A) - Nominal values'!R87+'2.3 Augex (E)- Nominal values'!R87</f>
        <v>0</v>
      </c>
      <c r="S87" s="124">
        <f>+'2.3 Augex (A) - Nominal values'!S87+'2.3 Augex (E)- Nominal values'!S87</f>
        <v>0</v>
      </c>
      <c r="T87" s="124">
        <f>+'2.3 Augex (A) - Nominal values'!T87+'2.3 Augex (E)- Nominal values'!T87</f>
        <v>0</v>
      </c>
      <c r="U87" s="124">
        <f>+'2.3 Augex (A) - Nominal values'!U87+'2.3 Augex (E)- Nominal values'!U87</f>
        <v>0</v>
      </c>
      <c r="V87" s="124">
        <f>+'2.3 Augex (A) - Nominal values'!V87+'2.3 Augex (E)- Nominal values'!V87</f>
        <v>0</v>
      </c>
      <c r="W87" s="124">
        <f>+'2.3 Augex (A) - Nominal values'!W87+'2.3 Augex (E)- Nominal values'!W87</f>
        <v>0</v>
      </c>
      <c r="X87" s="124">
        <f>+'2.3 Augex (A) - Nominal values'!X87+'2.3 Augex (E)- Nominal values'!X87</f>
        <v>0</v>
      </c>
      <c r="Y87" s="124">
        <f>+'2.3 Augex (A) - Nominal values'!Y87+'2.3 Augex (E)- Nominal values'!Z87</f>
        <v>0</v>
      </c>
      <c r="Z87" s="124">
        <f>+'2.3 Augex (A) - Nominal values'!Z87+'2.3 Augex (E)- Nominal values'!AA87</f>
        <v>0</v>
      </c>
      <c r="AA87" s="139"/>
      <c r="AB87" s="139"/>
      <c r="AC87" s="139"/>
      <c r="AD87" s="139"/>
      <c r="AE87" s="139"/>
      <c r="AF87" s="139"/>
      <c r="AG87" s="139"/>
      <c r="AH87" s="139"/>
      <c r="AI87" s="139"/>
      <c r="AJ87" s="139"/>
      <c r="AK87" s="124">
        <f>+'2.3 Augex (A) - Nominal values'!AK87+'2.3 Augex (E)- Nominal values'!AL87</f>
        <v>0</v>
      </c>
      <c r="AL87" s="124">
        <f>+'2.3 Augex (A) - Nominal values'!AL87+'2.3 Augex (E)- Nominal values'!AM87</f>
        <v>0</v>
      </c>
      <c r="AM87" s="124">
        <f>+'2.3 Augex (A) - Nominal values'!AM87+'2.3 Augex (E)- Nominal values'!AN87</f>
        <v>0</v>
      </c>
      <c r="AN87" s="124">
        <f>+'2.3 Augex (A) - Nominal values'!AN87+'2.3 Augex (E)- Nominal values'!AO87</f>
        <v>0</v>
      </c>
      <c r="AO87" s="124">
        <f>+'2.3 Augex (A) - Nominal values'!AO87+'2.3 Augex (E)- Nominal values'!AP87</f>
        <v>0</v>
      </c>
      <c r="AP87" s="68">
        <f t="shared" si="1"/>
        <v>0</v>
      </c>
      <c r="AQ87" s="124">
        <f>+'2.3 Augex (A) - Nominal values'!AQ87</f>
        <v>0</v>
      </c>
      <c r="AR87" s="124">
        <f>+'2.3 Augex (A) - Nominal values'!AR87+'2.3 Augex (E)- Nominal values'!AS87</f>
        <v>0</v>
      </c>
      <c r="AS87" s="124">
        <f>+'2.3 Augex (A) - Nominal values'!AS87+'2.3 Augex (E)- Nominal values'!AT87</f>
        <v>0</v>
      </c>
      <c r="AT87" s="124">
        <f>+'2.3 Augex (A) - Nominal values'!AT87+'2.3 Augex (E)- Nominal values'!AU87</f>
        <v>0</v>
      </c>
      <c r="AU87" s="124">
        <f>+'2.3 Augex (A) - Nominal values'!AU87+'2.3 Augex (E)- Nominal values'!AV87</f>
        <v>0</v>
      </c>
      <c r="AV87" s="124">
        <f>+'2.3 Augex (A) - Nominal values'!AV87+'2.3 Augex (E)- Nominal values'!AW87</f>
        <v>0</v>
      </c>
      <c r="AY87" s="33"/>
      <c r="AZ87" s="56"/>
      <c r="BA87" s="33"/>
    </row>
    <row r="88" spans="2:53" ht="15.75" thickBot="1">
      <c r="B88" s="117">
        <f>+'2.3 Augex (A) - Nominal values'!B88</f>
        <v>0</v>
      </c>
      <c r="C88" s="149"/>
      <c r="D88" s="149"/>
      <c r="E88" s="149"/>
      <c r="F88" s="149"/>
      <c r="G88" s="149"/>
      <c r="H88" s="149"/>
      <c r="I88" s="149"/>
      <c r="J88" s="149"/>
      <c r="K88" s="149"/>
      <c r="L88" s="149"/>
      <c r="M88" s="117">
        <f>+'2.3 Augex (A) - Nominal values'!M88</f>
        <v>0</v>
      </c>
      <c r="N88" s="117">
        <f>+'2.3 Augex (A) - Nominal values'!N88</f>
        <v>0</v>
      </c>
      <c r="O88" s="117">
        <f>+'2.3 Augex (A) - Nominal values'!O88</f>
        <v>0</v>
      </c>
      <c r="P88" s="117">
        <f>+'2.3 Augex (A) - Nominal values'!P88</f>
        <v>0</v>
      </c>
      <c r="Q88" s="124">
        <f>+'2.3 Augex (A) - Nominal values'!Q88+'2.3 Augex (E)- Nominal values'!Q88</f>
        <v>0</v>
      </c>
      <c r="R88" s="124">
        <f>+'2.3 Augex (A) - Nominal values'!R88+'2.3 Augex (E)- Nominal values'!R88</f>
        <v>0</v>
      </c>
      <c r="S88" s="124">
        <f>+'2.3 Augex (A) - Nominal values'!S88+'2.3 Augex (E)- Nominal values'!S88</f>
        <v>0</v>
      </c>
      <c r="T88" s="124">
        <f>+'2.3 Augex (A) - Nominal values'!T88+'2.3 Augex (E)- Nominal values'!T88</f>
        <v>0</v>
      </c>
      <c r="U88" s="124">
        <f>+'2.3 Augex (A) - Nominal values'!U88+'2.3 Augex (E)- Nominal values'!U88</f>
        <v>0</v>
      </c>
      <c r="V88" s="124">
        <f>+'2.3 Augex (A) - Nominal values'!V88+'2.3 Augex (E)- Nominal values'!V88</f>
        <v>0</v>
      </c>
      <c r="W88" s="124">
        <f>+'2.3 Augex (A) - Nominal values'!W88+'2.3 Augex (E)- Nominal values'!W88</f>
        <v>0</v>
      </c>
      <c r="X88" s="124">
        <f>+'2.3 Augex (A) - Nominal values'!X88+'2.3 Augex (E)- Nominal values'!X88</f>
        <v>0</v>
      </c>
      <c r="Y88" s="124">
        <f>+'2.3 Augex (A) - Nominal values'!Y88+'2.3 Augex (E)- Nominal values'!Z88</f>
        <v>0</v>
      </c>
      <c r="Z88" s="124">
        <f>+'2.3 Augex (A) - Nominal values'!Z88+'2.3 Augex (E)- Nominal values'!AA88</f>
        <v>0</v>
      </c>
      <c r="AA88" s="139"/>
      <c r="AB88" s="139"/>
      <c r="AC88" s="139"/>
      <c r="AD88" s="139"/>
      <c r="AE88" s="139"/>
      <c r="AF88" s="139"/>
      <c r="AG88" s="139"/>
      <c r="AH88" s="139"/>
      <c r="AI88" s="139"/>
      <c r="AJ88" s="139"/>
      <c r="AK88" s="124">
        <f>+'2.3 Augex (A) - Nominal values'!AK88+'2.3 Augex (E)- Nominal values'!AL88</f>
        <v>0</v>
      </c>
      <c r="AL88" s="124">
        <f>+'2.3 Augex (A) - Nominal values'!AL88+'2.3 Augex (E)- Nominal values'!AM88</f>
        <v>0</v>
      </c>
      <c r="AM88" s="124">
        <f>+'2.3 Augex (A) - Nominal values'!AM88+'2.3 Augex (E)- Nominal values'!AN88</f>
        <v>0</v>
      </c>
      <c r="AN88" s="124">
        <f>+'2.3 Augex (A) - Nominal values'!AN88+'2.3 Augex (E)- Nominal values'!AO88</f>
        <v>0</v>
      </c>
      <c r="AO88" s="124">
        <f>+'2.3 Augex (A) - Nominal values'!AO88+'2.3 Augex (E)- Nominal values'!AP88</f>
        <v>0</v>
      </c>
      <c r="AP88" s="68">
        <f t="shared" si="1"/>
        <v>0</v>
      </c>
      <c r="AQ88" s="124">
        <f>+'2.3 Augex (A) - Nominal values'!AQ88</f>
        <v>0</v>
      </c>
      <c r="AR88" s="124">
        <f>+'2.3 Augex (A) - Nominal values'!AR88+'2.3 Augex (E)- Nominal values'!AS88</f>
        <v>0</v>
      </c>
      <c r="AS88" s="124">
        <f>+'2.3 Augex (A) - Nominal values'!AS88+'2.3 Augex (E)- Nominal values'!AT88</f>
        <v>0</v>
      </c>
      <c r="AT88" s="124">
        <f>+'2.3 Augex (A) - Nominal values'!AT88+'2.3 Augex (E)- Nominal values'!AU88</f>
        <v>0</v>
      </c>
      <c r="AU88" s="124">
        <f>+'2.3 Augex (A) - Nominal values'!AU88+'2.3 Augex (E)- Nominal values'!AV88</f>
        <v>0</v>
      </c>
      <c r="AV88" s="124">
        <f>+'2.3 Augex (A) - Nominal values'!AV88+'2.3 Augex (E)- Nominal values'!AW88</f>
        <v>0</v>
      </c>
      <c r="AY88" s="33"/>
      <c r="AZ88" s="56"/>
      <c r="BA88" s="33"/>
    </row>
    <row r="89" spans="2:53" ht="15.75" thickBot="1">
      <c r="B89" s="117">
        <f>+'2.3 Augex (A) - Nominal values'!B89</f>
        <v>0</v>
      </c>
      <c r="C89" s="149"/>
      <c r="D89" s="149"/>
      <c r="E89" s="149"/>
      <c r="F89" s="149"/>
      <c r="G89" s="149"/>
      <c r="H89" s="149"/>
      <c r="I89" s="149"/>
      <c r="J89" s="149"/>
      <c r="K89" s="149"/>
      <c r="L89" s="149"/>
      <c r="M89" s="117">
        <f>+'2.3 Augex (A) - Nominal values'!M89</f>
        <v>0</v>
      </c>
      <c r="N89" s="117">
        <f>+'2.3 Augex (A) - Nominal values'!N89</f>
        <v>0</v>
      </c>
      <c r="O89" s="117">
        <f>+'2.3 Augex (A) - Nominal values'!O89</f>
        <v>0</v>
      </c>
      <c r="P89" s="117">
        <f>+'2.3 Augex (A) - Nominal values'!P89</f>
        <v>0</v>
      </c>
      <c r="Q89" s="124">
        <f>+'2.3 Augex (A) - Nominal values'!Q89+'2.3 Augex (E)- Nominal values'!Q89</f>
        <v>0</v>
      </c>
      <c r="R89" s="124">
        <f>+'2.3 Augex (A) - Nominal values'!R89+'2.3 Augex (E)- Nominal values'!R89</f>
        <v>0</v>
      </c>
      <c r="S89" s="124">
        <f>+'2.3 Augex (A) - Nominal values'!S89+'2.3 Augex (E)- Nominal values'!S89</f>
        <v>0</v>
      </c>
      <c r="T89" s="124">
        <f>+'2.3 Augex (A) - Nominal values'!T89+'2.3 Augex (E)- Nominal values'!T89</f>
        <v>0</v>
      </c>
      <c r="U89" s="124">
        <f>+'2.3 Augex (A) - Nominal values'!U89+'2.3 Augex (E)- Nominal values'!U89</f>
        <v>0</v>
      </c>
      <c r="V89" s="124">
        <f>+'2.3 Augex (A) - Nominal values'!V89+'2.3 Augex (E)- Nominal values'!V89</f>
        <v>0</v>
      </c>
      <c r="W89" s="124">
        <f>+'2.3 Augex (A) - Nominal values'!W89+'2.3 Augex (E)- Nominal values'!W89</f>
        <v>0</v>
      </c>
      <c r="X89" s="124">
        <f>+'2.3 Augex (A) - Nominal values'!X89+'2.3 Augex (E)- Nominal values'!X89</f>
        <v>0</v>
      </c>
      <c r="Y89" s="124">
        <f>+'2.3 Augex (A) - Nominal values'!Y89+'2.3 Augex (E)- Nominal values'!Z89</f>
        <v>0</v>
      </c>
      <c r="Z89" s="124">
        <f>+'2.3 Augex (A) - Nominal values'!Z89+'2.3 Augex (E)- Nominal values'!AA89</f>
        <v>0</v>
      </c>
      <c r="AA89" s="139"/>
      <c r="AB89" s="139"/>
      <c r="AC89" s="139"/>
      <c r="AD89" s="139"/>
      <c r="AE89" s="139"/>
      <c r="AF89" s="139"/>
      <c r="AG89" s="139"/>
      <c r="AH89" s="139"/>
      <c r="AI89" s="139"/>
      <c r="AJ89" s="139"/>
      <c r="AK89" s="124">
        <f>+'2.3 Augex (A) - Nominal values'!AK89+'2.3 Augex (E)- Nominal values'!AL89</f>
        <v>0</v>
      </c>
      <c r="AL89" s="124">
        <f>+'2.3 Augex (A) - Nominal values'!AL89+'2.3 Augex (E)- Nominal values'!AM89</f>
        <v>0</v>
      </c>
      <c r="AM89" s="124">
        <f>+'2.3 Augex (A) - Nominal values'!AM89+'2.3 Augex (E)- Nominal values'!AN89</f>
        <v>0</v>
      </c>
      <c r="AN89" s="124">
        <f>+'2.3 Augex (A) - Nominal values'!AN89+'2.3 Augex (E)- Nominal values'!AO89</f>
        <v>0</v>
      </c>
      <c r="AO89" s="124">
        <f>+'2.3 Augex (A) - Nominal values'!AO89+'2.3 Augex (E)- Nominal values'!AP89</f>
        <v>0</v>
      </c>
      <c r="AP89" s="68">
        <f t="shared" si="1"/>
        <v>0</v>
      </c>
      <c r="AQ89" s="124">
        <f>+'2.3 Augex (A) - Nominal values'!AQ89</f>
        <v>0</v>
      </c>
      <c r="AR89" s="124">
        <f>+'2.3 Augex (A) - Nominal values'!AR89+'2.3 Augex (E)- Nominal values'!AS89</f>
        <v>0</v>
      </c>
      <c r="AS89" s="124">
        <f>+'2.3 Augex (A) - Nominal values'!AS89+'2.3 Augex (E)- Nominal values'!AT89</f>
        <v>0</v>
      </c>
      <c r="AT89" s="124">
        <f>+'2.3 Augex (A) - Nominal values'!AT89+'2.3 Augex (E)- Nominal values'!AU89</f>
        <v>0</v>
      </c>
      <c r="AU89" s="124">
        <f>+'2.3 Augex (A) - Nominal values'!AU89+'2.3 Augex (E)- Nominal values'!AV89</f>
        <v>0</v>
      </c>
      <c r="AV89" s="124">
        <f>+'2.3 Augex (A) - Nominal values'!AV89+'2.3 Augex (E)- Nominal values'!AW89</f>
        <v>0</v>
      </c>
      <c r="AY89" s="33"/>
      <c r="AZ89" s="56"/>
      <c r="BA89" s="33"/>
    </row>
    <row r="90" spans="2:53" ht="15.75" thickBot="1">
      <c r="B90" s="117">
        <f>+'2.3 Augex (A) - Nominal values'!B90</f>
        <v>0</v>
      </c>
      <c r="C90" s="149"/>
      <c r="D90" s="149"/>
      <c r="E90" s="149"/>
      <c r="F90" s="149"/>
      <c r="G90" s="149"/>
      <c r="H90" s="149"/>
      <c r="I90" s="149"/>
      <c r="J90" s="149"/>
      <c r="K90" s="149"/>
      <c r="L90" s="149"/>
      <c r="M90" s="117">
        <f>+'2.3 Augex (A) - Nominal values'!M90</f>
        <v>0</v>
      </c>
      <c r="N90" s="117">
        <f>+'2.3 Augex (A) - Nominal values'!N90</f>
        <v>0</v>
      </c>
      <c r="O90" s="117">
        <f>+'2.3 Augex (A) - Nominal values'!O90</f>
        <v>0</v>
      </c>
      <c r="P90" s="117">
        <f>+'2.3 Augex (A) - Nominal values'!P90</f>
        <v>0</v>
      </c>
      <c r="Q90" s="124">
        <f>+'2.3 Augex (A) - Nominal values'!Q90+'2.3 Augex (E)- Nominal values'!Q90</f>
        <v>0</v>
      </c>
      <c r="R90" s="124">
        <f>+'2.3 Augex (A) - Nominal values'!R90+'2.3 Augex (E)- Nominal values'!R90</f>
        <v>0</v>
      </c>
      <c r="S90" s="124">
        <f>+'2.3 Augex (A) - Nominal values'!S90+'2.3 Augex (E)- Nominal values'!S90</f>
        <v>0</v>
      </c>
      <c r="T90" s="124">
        <f>+'2.3 Augex (A) - Nominal values'!T90+'2.3 Augex (E)- Nominal values'!T90</f>
        <v>0</v>
      </c>
      <c r="U90" s="124">
        <f>+'2.3 Augex (A) - Nominal values'!U90+'2.3 Augex (E)- Nominal values'!U90</f>
        <v>0</v>
      </c>
      <c r="V90" s="124">
        <f>+'2.3 Augex (A) - Nominal values'!V90+'2.3 Augex (E)- Nominal values'!V90</f>
        <v>0</v>
      </c>
      <c r="W90" s="124">
        <f>+'2.3 Augex (A) - Nominal values'!W90+'2.3 Augex (E)- Nominal values'!W90</f>
        <v>0</v>
      </c>
      <c r="X90" s="124">
        <f>+'2.3 Augex (A) - Nominal values'!X90+'2.3 Augex (E)- Nominal values'!X90</f>
        <v>0</v>
      </c>
      <c r="Y90" s="124">
        <f>+'2.3 Augex (A) - Nominal values'!Y90+'2.3 Augex (E)- Nominal values'!Z90</f>
        <v>0</v>
      </c>
      <c r="Z90" s="124">
        <f>+'2.3 Augex (A) - Nominal values'!Z90+'2.3 Augex (E)- Nominal values'!AA90</f>
        <v>0</v>
      </c>
      <c r="AA90" s="139"/>
      <c r="AB90" s="139"/>
      <c r="AC90" s="139"/>
      <c r="AD90" s="139"/>
      <c r="AE90" s="139"/>
      <c r="AF90" s="139"/>
      <c r="AG90" s="139"/>
      <c r="AH90" s="139"/>
      <c r="AI90" s="139"/>
      <c r="AJ90" s="139"/>
      <c r="AK90" s="124">
        <f>+'2.3 Augex (A) - Nominal values'!AK90+'2.3 Augex (E)- Nominal values'!AL90</f>
        <v>0</v>
      </c>
      <c r="AL90" s="124">
        <f>+'2.3 Augex (A) - Nominal values'!AL90+'2.3 Augex (E)- Nominal values'!AM90</f>
        <v>0</v>
      </c>
      <c r="AM90" s="124">
        <f>+'2.3 Augex (A) - Nominal values'!AM90+'2.3 Augex (E)- Nominal values'!AN90</f>
        <v>0</v>
      </c>
      <c r="AN90" s="124">
        <f>+'2.3 Augex (A) - Nominal values'!AN90+'2.3 Augex (E)- Nominal values'!AO90</f>
        <v>0</v>
      </c>
      <c r="AO90" s="124">
        <f>+'2.3 Augex (A) - Nominal values'!AO90+'2.3 Augex (E)- Nominal values'!AP90</f>
        <v>0</v>
      </c>
      <c r="AP90" s="68">
        <f t="shared" si="1"/>
        <v>0</v>
      </c>
      <c r="AQ90" s="124">
        <f>+'2.3 Augex (A) - Nominal values'!AQ90</f>
        <v>0</v>
      </c>
      <c r="AR90" s="124">
        <f>+'2.3 Augex (A) - Nominal values'!AR90+'2.3 Augex (E)- Nominal values'!AS90</f>
        <v>0</v>
      </c>
      <c r="AS90" s="124">
        <f>+'2.3 Augex (A) - Nominal values'!AS90+'2.3 Augex (E)- Nominal values'!AT90</f>
        <v>0</v>
      </c>
      <c r="AT90" s="124">
        <f>+'2.3 Augex (A) - Nominal values'!AT90+'2.3 Augex (E)- Nominal values'!AU90</f>
        <v>0</v>
      </c>
      <c r="AU90" s="124">
        <f>+'2.3 Augex (A) - Nominal values'!AU90+'2.3 Augex (E)- Nominal values'!AV90</f>
        <v>0</v>
      </c>
      <c r="AV90" s="124">
        <f>+'2.3 Augex (A) - Nominal values'!AV90+'2.3 Augex (E)- Nominal values'!AW90</f>
        <v>0</v>
      </c>
      <c r="AY90" s="33"/>
      <c r="AZ90" s="56"/>
      <c r="BA90" s="33"/>
    </row>
    <row r="91" spans="2:53" ht="15.75" thickBot="1">
      <c r="B91" s="117">
        <f>+'2.3 Augex (A) - Nominal values'!B91</f>
        <v>0</v>
      </c>
      <c r="C91" s="149"/>
      <c r="D91" s="149"/>
      <c r="E91" s="149"/>
      <c r="F91" s="149"/>
      <c r="G91" s="149"/>
      <c r="H91" s="149"/>
      <c r="I91" s="149"/>
      <c r="J91" s="149"/>
      <c r="K91" s="149"/>
      <c r="L91" s="149"/>
      <c r="M91" s="117">
        <f>+'2.3 Augex (A) - Nominal values'!M91</f>
        <v>0</v>
      </c>
      <c r="N91" s="117">
        <f>+'2.3 Augex (A) - Nominal values'!N91</f>
        <v>0</v>
      </c>
      <c r="O91" s="117">
        <f>+'2.3 Augex (A) - Nominal values'!O91</f>
        <v>0</v>
      </c>
      <c r="P91" s="117">
        <f>+'2.3 Augex (A) - Nominal values'!P91</f>
        <v>0</v>
      </c>
      <c r="Q91" s="124">
        <f>+'2.3 Augex (A) - Nominal values'!Q91+'2.3 Augex (E)- Nominal values'!Q91</f>
        <v>0</v>
      </c>
      <c r="R91" s="124">
        <f>+'2.3 Augex (A) - Nominal values'!R91+'2.3 Augex (E)- Nominal values'!R91</f>
        <v>0</v>
      </c>
      <c r="S91" s="124">
        <f>+'2.3 Augex (A) - Nominal values'!S91+'2.3 Augex (E)- Nominal values'!S91</f>
        <v>0</v>
      </c>
      <c r="T91" s="124">
        <f>+'2.3 Augex (A) - Nominal values'!T91+'2.3 Augex (E)- Nominal values'!T91</f>
        <v>0</v>
      </c>
      <c r="U91" s="124">
        <f>+'2.3 Augex (A) - Nominal values'!U91+'2.3 Augex (E)- Nominal values'!U91</f>
        <v>0</v>
      </c>
      <c r="V91" s="124">
        <f>+'2.3 Augex (A) - Nominal values'!V91+'2.3 Augex (E)- Nominal values'!V91</f>
        <v>0</v>
      </c>
      <c r="W91" s="124">
        <f>+'2.3 Augex (A) - Nominal values'!W91+'2.3 Augex (E)- Nominal values'!W91</f>
        <v>0</v>
      </c>
      <c r="X91" s="124">
        <f>+'2.3 Augex (A) - Nominal values'!X91+'2.3 Augex (E)- Nominal values'!X91</f>
        <v>0</v>
      </c>
      <c r="Y91" s="124">
        <f>+'2.3 Augex (A) - Nominal values'!Y91+'2.3 Augex (E)- Nominal values'!Z91</f>
        <v>0</v>
      </c>
      <c r="Z91" s="124">
        <f>+'2.3 Augex (A) - Nominal values'!Z91+'2.3 Augex (E)- Nominal values'!AA91</f>
        <v>0</v>
      </c>
      <c r="AA91" s="139"/>
      <c r="AB91" s="139"/>
      <c r="AC91" s="139"/>
      <c r="AD91" s="139"/>
      <c r="AE91" s="139"/>
      <c r="AF91" s="139"/>
      <c r="AG91" s="139"/>
      <c r="AH91" s="139"/>
      <c r="AI91" s="139"/>
      <c r="AJ91" s="139"/>
      <c r="AK91" s="124">
        <f>+'2.3 Augex (A) - Nominal values'!AK91+'2.3 Augex (E)- Nominal values'!AL91</f>
        <v>0</v>
      </c>
      <c r="AL91" s="124">
        <f>+'2.3 Augex (A) - Nominal values'!AL91+'2.3 Augex (E)- Nominal values'!AM91</f>
        <v>0</v>
      </c>
      <c r="AM91" s="124">
        <f>+'2.3 Augex (A) - Nominal values'!AM91+'2.3 Augex (E)- Nominal values'!AN91</f>
        <v>0</v>
      </c>
      <c r="AN91" s="124">
        <f>+'2.3 Augex (A) - Nominal values'!AN91+'2.3 Augex (E)- Nominal values'!AO91</f>
        <v>0</v>
      </c>
      <c r="AO91" s="124">
        <f>+'2.3 Augex (A) - Nominal values'!AO91+'2.3 Augex (E)- Nominal values'!AP91</f>
        <v>0</v>
      </c>
      <c r="AP91" s="68">
        <f t="shared" si="1"/>
        <v>0</v>
      </c>
      <c r="AQ91" s="124">
        <f>+'2.3 Augex (A) - Nominal values'!AQ91</f>
        <v>0</v>
      </c>
      <c r="AR91" s="124">
        <f>+'2.3 Augex (A) - Nominal values'!AR91+'2.3 Augex (E)- Nominal values'!AS91</f>
        <v>0</v>
      </c>
      <c r="AS91" s="124">
        <f>+'2.3 Augex (A) - Nominal values'!AS91+'2.3 Augex (E)- Nominal values'!AT91</f>
        <v>0</v>
      </c>
      <c r="AT91" s="124">
        <f>+'2.3 Augex (A) - Nominal values'!AT91+'2.3 Augex (E)- Nominal values'!AU91</f>
        <v>0</v>
      </c>
      <c r="AU91" s="124">
        <f>+'2.3 Augex (A) - Nominal values'!AU91+'2.3 Augex (E)- Nominal values'!AV91</f>
        <v>0</v>
      </c>
      <c r="AV91" s="124">
        <f>+'2.3 Augex (A) - Nominal values'!AV91+'2.3 Augex (E)- Nominal values'!AW91</f>
        <v>0</v>
      </c>
      <c r="AY91" s="33"/>
      <c r="AZ91" s="56"/>
      <c r="BA91" s="33"/>
    </row>
    <row r="92" spans="2:53" ht="15.75" thickBot="1">
      <c r="B92" s="117">
        <f>+'2.3 Augex (A) - Nominal values'!B92</f>
        <v>0</v>
      </c>
      <c r="C92" s="149"/>
      <c r="D92" s="149"/>
      <c r="E92" s="149"/>
      <c r="F92" s="149"/>
      <c r="G92" s="149"/>
      <c r="H92" s="149"/>
      <c r="I92" s="149"/>
      <c r="J92" s="149"/>
      <c r="K92" s="149"/>
      <c r="L92" s="149"/>
      <c r="M92" s="117">
        <f>+'2.3 Augex (A) - Nominal values'!M92</f>
        <v>0</v>
      </c>
      <c r="N92" s="117">
        <f>+'2.3 Augex (A) - Nominal values'!N92</f>
        <v>0</v>
      </c>
      <c r="O92" s="117">
        <f>+'2.3 Augex (A) - Nominal values'!O92</f>
        <v>0</v>
      </c>
      <c r="P92" s="117">
        <f>+'2.3 Augex (A) - Nominal values'!P92</f>
        <v>0</v>
      </c>
      <c r="Q92" s="124">
        <f>+'2.3 Augex (A) - Nominal values'!Q92+'2.3 Augex (E)- Nominal values'!Q92</f>
        <v>0</v>
      </c>
      <c r="R92" s="124">
        <f>+'2.3 Augex (A) - Nominal values'!R92+'2.3 Augex (E)- Nominal values'!R92</f>
        <v>0</v>
      </c>
      <c r="S92" s="124">
        <f>+'2.3 Augex (A) - Nominal values'!S92+'2.3 Augex (E)- Nominal values'!S92</f>
        <v>0</v>
      </c>
      <c r="T92" s="124">
        <f>+'2.3 Augex (A) - Nominal values'!T92+'2.3 Augex (E)- Nominal values'!T92</f>
        <v>0</v>
      </c>
      <c r="U92" s="124">
        <f>+'2.3 Augex (A) - Nominal values'!U92+'2.3 Augex (E)- Nominal values'!U92</f>
        <v>0</v>
      </c>
      <c r="V92" s="124">
        <f>+'2.3 Augex (A) - Nominal values'!V92+'2.3 Augex (E)- Nominal values'!V92</f>
        <v>0</v>
      </c>
      <c r="W92" s="124">
        <f>+'2.3 Augex (A) - Nominal values'!W92+'2.3 Augex (E)- Nominal values'!W92</f>
        <v>0</v>
      </c>
      <c r="X92" s="124">
        <f>+'2.3 Augex (A) - Nominal values'!X92+'2.3 Augex (E)- Nominal values'!X92</f>
        <v>0</v>
      </c>
      <c r="Y92" s="124">
        <f>+'2.3 Augex (A) - Nominal values'!Y92+'2.3 Augex (E)- Nominal values'!Z92</f>
        <v>0</v>
      </c>
      <c r="Z92" s="124">
        <f>+'2.3 Augex (A) - Nominal values'!Z92+'2.3 Augex (E)- Nominal values'!AA92</f>
        <v>0</v>
      </c>
      <c r="AA92" s="139"/>
      <c r="AB92" s="139"/>
      <c r="AC92" s="139"/>
      <c r="AD92" s="139"/>
      <c r="AE92" s="139"/>
      <c r="AF92" s="139"/>
      <c r="AG92" s="139"/>
      <c r="AH92" s="139"/>
      <c r="AI92" s="139"/>
      <c r="AJ92" s="139"/>
      <c r="AK92" s="124">
        <f>+'2.3 Augex (A) - Nominal values'!AK92+'2.3 Augex (E)- Nominal values'!AL92</f>
        <v>0</v>
      </c>
      <c r="AL92" s="124">
        <f>+'2.3 Augex (A) - Nominal values'!AL92+'2.3 Augex (E)- Nominal values'!AM92</f>
        <v>0</v>
      </c>
      <c r="AM92" s="124">
        <f>+'2.3 Augex (A) - Nominal values'!AM92+'2.3 Augex (E)- Nominal values'!AN92</f>
        <v>0</v>
      </c>
      <c r="AN92" s="124">
        <f>+'2.3 Augex (A) - Nominal values'!AN92+'2.3 Augex (E)- Nominal values'!AO92</f>
        <v>0</v>
      </c>
      <c r="AO92" s="124">
        <f>+'2.3 Augex (A) - Nominal values'!AO92+'2.3 Augex (E)- Nominal values'!AP92</f>
        <v>0</v>
      </c>
      <c r="AP92" s="68">
        <f t="shared" si="1"/>
        <v>0</v>
      </c>
      <c r="AQ92" s="124">
        <f>+'2.3 Augex (A) - Nominal values'!AQ92</f>
        <v>0</v>
      </c>
      <c r="AR92" s="124">
        <f>+'2.3 Augex (A) - Nominal values'!AR92+'2.3 Augex (E)- Nominal values'!AS92</f>
        <v>0</v>
      </c>
      <c r="AS92" s="124">
        <f>+'2.3 Augex (A) - Nominal values'!AS92+'2.3 Augex (E)- Nominal values'!AT92</f>
        <v>0</v>
      </c>
      <c r="AT92" s="124">
        <f>+'2.3 Augex (A) - Nominal values'!AT92+'2.3 Augex (E)- Nominal values'!AU92</f>
        <v>0</v>
      </c>
      <c r="AU92" s="124">
        <f>+'2.3 Augex (A) - Nominal values'!AU92+'2.3 Augex (E)- Nominal values'!AV92</f>
        <v>0</v>
      </c>
      <c r="AV92" s="124">
        <f>+'2.3 Augex (A) - Nominal values'!AV92+'2.3 Augex (E)- Nominal values'!AW92</f>
        <v>0</v>
      </c>
      <c r="AY92" s="33"/>
      <c r="AZ92" s="56"/>
      <c r="BA92" s="33"/>
    </row>
    <row r="93" spans="2:53" ht="15.75" thickBot="1">
      <c r="B93" s="117">
        <f>+'2.3 Augex (A) - Nominal values'!B93</f>
        <v>0</v>
      </c>
      <c r="C93" s="149"/>
      <c r="D93" s="149"/>
      <c r="E93" s="149"/>
      <c r="F93" s="149"/>
      <c r="G93" s="149"/>
      <c r="H93" s="149"/>
      <c r="I93" s="149"/>
      <c r="J93" s="149"/>
      <c r="K93" s="149"/>
      <c r="L93" s="149"/>
      <c r="M93" s="117">
        <f>+'2.3 Augex (A) - Nominal values'!M93</f>
        <v>0</v>
      </c>
      <c r="N93" s="117">
        <f>+'2.3 Augex (A) - Nominal values'!N93</f>
        <v>0</v>
      </c>
      <c r="O93" s="117">
        <f>+'2.3 Augex (A) - Nominal values'!O93</f>
        <v>0</v>
      </c>
      <c r="P93" s="117">
        <f>+'2.3 Augex (A) - Nominal values'!P93</f>
        <v>0</v>
      </c>
      <c r="Q93" s="124">
        <f>+'2.3 Augex (A) - Nominal values'!Q93+'2.3 Augex (E)- Nominal values'!Q93</f>
        <v>0</v>
      </c>
      <c r="R93" s="124">
        <f>+'2.3 Augex (A) - Nominal values'!R93+'2.3 Augex (E)- Nominal values'!R93</f>
        <v>0</v>
      </c>
      <c r="S93" s="124">
        <f>+'2.3 Augex (A) - Nominal values'!S93+'2.3 Augex (E)- Nominal values'!S93</f>
        <v>0</v>
      </c>
      <c r="T93" s="124">
        <f>+'2.3 Augex (A) - Nominal values'!T93+'2.3 Augex (E)- Nominal values'!T93</f>
        <v>0</v>
      </c>
      <c r="U93" s="124">
        <f>+'2.3 Augex (A) - Nominal values'!U93+'2.3 Augex (E)- Nominal values'!U93</f>
        <v>0</v>
      </c>
      <c r="V93" s="124">
        <f>+'2.3 Augex (A) - Nominal values'!V93+'2.3 Augex (E)- Nominal values'!V93</f>
        <v>0</v>
      </c>
      <c r="W93" s="124">
        <f>+'2.3 Augex (A) - Nominal values'!W93+'2.3 Augex (E)- Nominal values'!W93</f>
        <v>0</v>
      </c>
      <c r="X93" s="124">
        <f>+'2.3 Augex (A) - Nominal values'!X93+'2.3 Augex (E)- Nominal values'!X93</f>
        <v>0</v>
      </c>
      <c r="Y93" s="124">
        <f>+'2.3 Augex (A) - Nominal values'!Y93+'2.3 Augex (E)- Nominal values'!Z93</f>
        <v>0</v>
      </c>
      <c r="Z93" s="124">
        <f>+'2.3 Augex (A) - Nominal values'!Z93+'2.3 Augex (E)- Nominal values'!AA93</f>
        <v>0</v>
      </c>
      <c r="AA93" s="139"/>
      <c r="AB93" s="139"/>
      <c r="AC93" s="139"/>
      <c r="AD93" s="139"/>
      <c r="AE93" s="139"/>
      <c r="AF93" s="139"/>
      <c r="AG93" s="139"/>
      <c r="AH93" s="139"/>
      <c r="AI93" s="139"/>
      <c r="AJ93" s="139"/>
      <c r="AK93" s="124">
        <f>+'2.3 Augex (A) - Nominal values'!AK93+'2.3 Augex (E)- Nominal values'!AL93</f>
        <v>0</v>
      </c>
      <c r="AL93" s="124">
        <f>+'2.3 Augex (A) - Nominal values'!AL93+'2.3 Augex (E)- Nominal values'!AM93</f>
        <v>0</v>
      </c>
      <c r="AM93" s="124">
        <f>+'2.3 Augex (A) - Nominal values'!AM93+'2.3 Augex (E)- Nominal values'!AN93</f>
        <v>0</v>
      </c>
      <c r="AN93" s="124">
        <f>+'2.3 Augex (A) - Nominal values'!AN93+'2.3 Augex (E)- Nominal values'!AO93</f>
        <v>0</v>
      </c>
      <c r="AO93" s="124">
        <f>+'2.3 Augex (A) - Nominal values'!AO93+'2.3 Augex (E)- Nominal values'!AP93</f>
        <v>0</v>
      </c>
      <c r="AP93" s="68">
        <f t="shared" si="1"/>
        <v>0</v>
      </c>
      <c r="AQ93" s="124">
        <f>+'2.3 Augex (A) - Nominal values'!AQ93</f>
        <v>0</v>
      </c>
      <c r="AR93" s="124">
        <f>+'2.3 Augex (A) - Nominal values'!AR93+'2.3 Augex (E)- Nominal values'!AS93</f>
        <v>0</v>
      </c>
      <c r="AS93" s="124">
        <f>+'2.3 Augex (A) - Nominal values'!AS93+'2.3 Augex (E)- Nominal values'!AT93</f>
        <v>0</v>
      </c>
      <c r="AT93" s="124">
        <f>+'2.3 Augex (A) - Nominal values'!AT93+'2.3 Augex (E)- Nominal values'!AU93</f>
        <v>0</v>
      </c>
      <c r="AU93" s="124">
        <f>+'2.3 Augex (A) - Nominal values'!AU93+'2.3 Augex (E)- Nominal values'!AV93</f>
        <v>0</v>
      </c>
      <c r="AV93" s="124">
        <f>+'2.3 Augex (A) - Nominal values'!AV93+'2.3 Augex (E)- Nominal values'!AW93</f>
        <v>0</v>
      </c>
      <c r="AY93" s="33"/>
      <c r="AZ93" s="56"/>
      <c r="BA93" s="33"/>
    </row>
    <row r="94" spans="2:53" ht="15.75" thickBot="1">
      <c r="B94" s="117">
        <f>+'2.3 Augex (A) - Nominal values'!B94</f>
        <v>0</v>
      </c>
      <c r="C94" s="133"/>
      <c r="D94" s="133"/>
      <c r="E94" s="133"/>
      <c r="F94" s="133"/>
      <c r="G94" s="133"/>
      <c r="H94" s="133"/>
      <c r="I94" s="133"/>
      <c r="J94" s="133"/>
      <c r="K94" s="133"/>
      <c r="L94" s="133"/>
      <c r="M94" s="117">
        <f>+'2.3 Augex (A) - Nominal values'!M94</f>
        <v>0</v>
      </c>
      <c r="N94" s="117">
        <f>+'2.3 Augex (A) - Nominal values'!N94</f>
        <v>0</v>
      </c>
      <c r="O94" s="117">
        <f>+'2.3 Augex (A) - Nominal values'!O94</f>
        <v>0</v>
      </c>
      <c r="P94" s="117">
        <f>+'2.3 Augex (A) - Nominal values'!P94</f>
        <v>0</v>
      </c>
      <c r="Q94" s="124">
        <f>+'2.3 Augex (A) - Nominal values'!Q94+'2.3 Augex (E)- Nominal values'!Q94</f>
        <v>0</v>
      </c>
      <c r="R94" s="124">
        <f>+'2.3 Augex (A) - Nominal values'!R94+'2.3 Augex (E)- Nominal values'!R94</f>
        <v>0</v>
      </c>
      <c r="S94" s="124">
        <f>+'2.3 Augex (A) - Nominal values'!S94+'2.3 Augex (E)- Nominal values'!S94</f>
        <v>0</v>
      </c>
      <c r="T94" s="124">
        <f>+'2.3 Augex (A) - Nominal values'!T94+'2.3 Augex (E)- Nominal values'!T94</f>
        <v>0</v>
      </c>
      <c r="U94" s="124">
        <f>+'2.3 Augex (A) - Nominal values'!U94+'2.3 Augex (E)- Nominal values'!U94</f>
        <v>0</v>
      </c>
      <c r="V94" s="124">
        <f>+'2.3 Augex (A) - Nominal values'!V94+'2.3 Augex (E)- Nominal values'!V94</f>
        <v>0</v>
      </c>
      <c r="W94" s="124">
        <f>+'2.3 Augex (A) - Nominal values'!W94+'2.3 Augex (E)- Nominal values'!W94</f>
        <v>0</v>
      </c>
      <c r="X94" s="124">
        <f>+'2.3 Augex (A) - Nominal values'!X94+'2.3 Augex (E)- Nominal values'!X94</f>
        <v>0</v>
      </c>
      <c r="Y94" s="124">
        <f>+'2.3 Augex (A) - Nominal values'!Y94+'2.3 Augex (E)- Nominal values'!Z94</f>
        <v>0</v>
      </c>
      <c r="Z94" s="124">
        <f>+'2.3 Augex (A) - Nominal values'!Z94+'2.3 Augex (E)- Nominal values'!AA94</f>
        <v>0</v>
      </c>
      <c r="AA94" s="139"/>
      <c r="AB94" s="139"/>
      <c r="AC94" s="139"/>
      <c r="AD94" s="139"/>
      <c r="AE94" s="139"/>
      <c r="AF94" s="139"/>
      <c r="AG94" s="139"/>
      <c r="AH94" s="139"/>
      <c r="AI94" s="139"/>
      <c r="AJ94" s="139"/>
      <c r="AK94" s="124">
        <f>+'2.3 Augex (A) - Nominal values'!AK94+'2.3 Augex (E)- Nominal values'!AL94</f>
        <v>0</v>
      </c>
      <c r="AL94" s="124">
        <f>+'2.3 Augex (A) - Nominal values'!AL94+'2.3 Augex (E)- Nominal values'!AM94</f>
        <v>0</v>
      </c>
      <c r="AM94" s="124">
        <f>+'2.3 Augex (A) - Nominal values'!AM94+'2.3 Augex (E)- Nominal values'!AN94</f>
        <v>0</v>
      </c>
      <c r="AN94" s="124">
        <f>+'2.3 Augex (A) - Nominal values'!AN94+'2.3 Augex (E)- Nominal values'!AO94</f>
        <v>0</v>
      </c>
      <c r="AO94" s="124">
        <f>+'2.3 Augex (A) - Nominal values'!AO94+'2.3 Augex (E)- Nominal values'!AP94</f>
        <v>0</v>
      </c>
      <c r="AP94" s="68">
        <f t="shared" si="1"/>
        <v>0</v>
      </c>
      <c r="AQ94" s="124">
        <f>+'2.3 Augex (A) - Nominal values'!AQ94</f>
        <v>0</v>
      </c>
      <c r="AR94" s="124">
        <f>+'2.3 Augex (A) - Nominal values'!AR94+'2.3 Augex (E)- Nominal values'!AS94</f>
        <v>0</v>
      </c>
      <c r="AS94" s="124">
        <f>+'2.3 Augex (A) - Nominal values'!AS94+'2.3 Augex (E)- Nominal values'!AT94</f>
        <v>0</v>
      </c>
      <c r="AT94" s="124">
        <f>+'2.3 Augex (A) - Nominal values'!AT94+'2.3 Augex (E)- Nominal values'!AU94</f>
        <v>0</v>
      </c>
      <c r="AU94" s="124">
        <f>+'2.3 Augex (A) - Nominal values'!AU94+'2.3 Augex (E)- Nominal values'!AV94</f>
        <v>0</v>
      </c>
      <c r="AV94" s="124">
        <f>+'2.3 Augex (A) - Nominal values'!AV94+'2.3 Augex (E)- Nominal values'!AW94</f>
        <v>0</v>
      </c>
      <c r="AY94" s="33"/>
      <c r="AZ94" s="56"/>
      <c r="BA94" s="33"/>
    </row>
    <row r="95" spans="2:53" ht="15.75" thickBot="1">
      <c r="B95" s="117">
        <f>+'2.3 Augex (A) - Nominal values'!B95</f>
        <v>0</v>
      </c>
      <c r="C95" s="133"/>
      <c r="D95" s="133"/>
      <c r="E95" s="133"/>
      <c r="F95" s="133"/>
      <c r="G95" s="133"/>
      <c r="H95" s="133"/>
      <c r="I95" s="133"/>
      <c r="J95" s="133"/>
      <c r="K95" s="133"/>
      <c r="L95" s="133"/>
      <c r="M95" s="117">
        <f>+'2.3 Augex (A) - Nominal values'!M95</f>
        <v>0</v>
      </c>
      <c r="N95" s="117">
        <f>+'2.3 Augex (A) - Nominal values'!N95</f>
        <v>0</v>
      </c>
      <c r="O95" s="117">
        <f>+'2.3 Augex (A) - Nominal values'!O95</f>
        <v>0</v>
      </c>
      <c r="P95" s="117">
        <f>+'2.3 Augex (A) - Nominal values'!P95</f>
        <v>0</v>
      </c>
      <c r="Q95" s="124">
        <f>+'2.3 Augex (A) - Nominal values'!Q95+'2.3 Augex (E)- Nominal values'!Q95</f>
        <v>0</v>
      </c>
      <c r="R95" s="124">
        <f>+'2.3 Augex (A) - Nominal values'!R95+'2.3 Augex (E)- Nominal values'!R95</f>
        <v>0</v>
      </c>
      <c r="S95" s="124">
        <f>+'2.3 Augex (A) - Nominal values'!S95+'2.3 Augex (E)- Nominal values'!S95</f>
        <v>0</v>
      </c>
      <c r="T95" s="124">
        <f>+'2.3 Augex (A) - Nominal values'!T95+'2.3 Augex (E)- Nominal values'!T95</f>
        <v>0</v>
      </c>
      <c r="U95" s="124">
        <f>+'2.3 Augex (A) - Nominal values'!U95+'2.3 Augex (E)- Nominal values'!U95</f>
        <v>0</v>
      </c>
      <c r="V95" s="124">
        <f>+'2.3 Augex (A) - Nominal values'!V95+'2.3 Augex (E)- Nominal values'!V95</f>
        <v>0</v>
      </c>
      <c r="W95" s="124">
        <f>+'2.3 Augex (A) - Nominal values'!W95+'2.3 Augex (E)- Nominal values'!W95</f>
        <v>0</v>
      </c>
      <c r="X95" s="124">
        <f>+'2.3 Augex (A) - Nominal values'!X95+'2.3 Augex (E)- Nominal values'!X95</f>
        <v>0</v>
      </c>
      <c r="Y95" s="124">
        <f>+'2.3 Augex (A) - Nominal values'!Y95+'2.3 Augex (E)- Nominal values'!Z95</f>
        <v>0</v>
      </c>
      <c r="Z95" s="124">
        <f>+'2.3 Augex (A) - Nominal values'!Z95+'2.3 Augex (E)- Nominal values'!AA95</f>
        <v>0</v>
      </c>
      <c r="AA95" s="139"/>
      <c r="AB95" s="139"/>
      <c r="AC95" s="139"/>
      <c r="AD95" s="139"/>
      <c r="AE95" s="139"/>
      <c r="AF95" s="139"/>
      <c r="AG95" s="139"/>
      <c r="AH95" s="139"/>
      <c r="AI95" s="139"/>
      <c r="AJ95" s="139"/>
      <c r="AK95" s="124">
        <f>+'2.3 Augex (A) - Nominal values'!AK95+'2.3 Augex (E)- Nominal values'!AL95</f>
        <v>0</v>
      </c>
      <c r="AL95" s="124">
        <f>+'2.3 Augex (A) - Nominal values'!AL95+'2.3 Augex (E)- Nominal values'!AM95</f>
        <v>0</v>
      </c>
      <c r="AM95" s="124">
        <f>+'2.3 Augex (A) - Nominal values'!AM95+'2.3 Augex (E)- Nominal values'!AN95</f>
        <v>0</v>
      </c>
      <c r="AN95" s="124">
        <f>+'2.3 Augex (A) - Nominal values'!AN95+'2.3 Augex (E)- Nominal values'!AO95</f>
        <v>0</v>
      </c>
      <c r="AO95" s="124">
        <f>+'2.3 Augex (A) - Nominal values'!AO95+'2.3 Augex (E)- Nominal values'!AP95</f>
        <v>0</v>
      </c>
      <c r="AP95" s="68">
        <f t="shared" si="1"/>
        <v>0</v>
      </c>
      <c r="AQ95" s="124">
        <f>+'2.3 Augex (A) - Nominal values'!AQ95</f>
        <v>0</v>
      </c>
      <c r="AR95" s="124">
        <f>+'2.3 Augex (A) - Nominal values'!AR95+'2.3 Augex (E)- Nominal values'!AS95</f>
        <v>0</v>
      </c>
      <c r="AS95" s="124">
        <f>+'2.3 Augex (A) - Nominal values'!AS95+'2.3 Augex (E)- Nominal values'!AT95</f>
        <v>0</v>
      </c>
      <c r="AT95" s="124">
        <f>+'2.3 Augex (A) - Nominal values'!AT95+'2.3 Augex (E)- Nominal values'!AU95</f>
        <v>0</v>
      </c>
      <c r="AU95" s="124">
        <f>+'2.3 Augex (A) - Nominal values'!AU95+'2.3 Augex (E)- Nominal values'!AV95</f>
        <v>0</v>
      </c>
      <c r="AV95" s="124">
        <f>+'2.3 Augex (A) - Nominal values'!AV95+'2.3 Augex (E)- Nominal values'!AW95</f>
        <v>0</v>
      </c>
      <c r="AY95" s="33"/>
      <c r="AZ95" s="56"/>
      <c r="BA95" s="33"/>
    </row>
    <row r="96" spans="2:53" ht="15.75" thickBot="1">
      <c r="B96" s="117">
        <f>+'2.3 Augex (A) - Nominal values'!B96</f>
        <v>0</v>
      </c>
      <c r="C96" s="133"/>
      <c r="D96" s="133"/>
      <c r="E96" s="133"/>
      <c r="F96" s="133"/>
      <c r="G96" s="133"/>
      <c r="H96" s="133"/>
      <c r="I96" s="133"/>
      <c r="J96" s="133"/>
      <c r="K96" s="133"/>
      <c r="L96" s="133"/>
      <c r="M96" s="117">
        <f>+'2.3 Augex (A) - Nominal values'!M96</f>
        <v>0</v>
      </c>
      <c r="N96" s="117">
        <f>+'2.3 Augex (A) - Nominal values'!N96</f>
        <v>0</v>
      </c>
      <c r="O96" s="117">
        <f>+'2.3 Augex (A) - Nominal values'!O96</f>
        <v>0</v>
      </c>
      <c r="P96" s="117">
        <f>+'2.3 Augex (A) - Nominal values'!P96</f>
        <v>0</v>
      </c>
      <c r="Q96" s="124">
        <f>+'2.3 Augex (A) - Nominal values'!Q96+'2.3 Augex (E)- Nominal values'!Q96</f>
        <v>0</v>
      </c>
      <c r="R96" s="124">
        <f>+'2.3 Augex (A) - Nominal values'!R96+'2.3 Augex (E)- Nominal values'!R96</f>
        <v>0</v>
      </c>
      <c r="S96" s="124">
        <f>+'2.3 Augex (A) - Nominal values'!S96+'2.3 Augex (E)- Nominal values'!S96</f>
        <v>0</v>
      </c>
      <c r="T96" s="124">
        <f>+'2.3 Augex (A) - Nominal values'!T96+'2.3 Augex (E)- Nominal values'!T96</f>
        <v>0</v>
      </c>
      <c r="U96" s="124">
        <f>+'2.3 Augex (A) - Nominal values'!U96+'2.3 Augex (E)- Nominal values'!U96</f>
        <v>0</v>
      </c>
      <c r="V96" s="124">
        <f>+'2.3 Augex (A) - Nominal values'!V96+'2.3 Augex (E)- Nominal values'!V96</f>
        <v>0</v>
      </c>
      <c r="W96" s="124">
        <f>+'2.3 Augex (A) - Nominal values'!W96+'2.3 Augex (E)- Nominal values'!W96</f>
        <v>0</v>
      </c>
      <c r="X96" s="124">
        <f>+'2.3 Augex (A) - Nominal values'!X96+'2.3 Augex (E)- Nominal values'!X96</f>
        <v>0</v>
      </c>
      <c r="Y96" s="124">
        <f>+'2.3 Augex (A) - Nominal values'!Y96+'2.3 Augex (E)- Nominal values'!Z96</f>
        <v>0</v>
      </c>
      <c r="Z96" s="124">
        <f>+'2.3 Augex (A) - Nominal values'!Z96+'2.3 Augex (E)- Nominal values'!AA96</f>
        <v>0</v>
      </c>
      <c r="AA96" s="139"/>
      <c r="AB96" s="139"/>
      <c r="AC96" s="139"/>
      <c r="AD96" s="139"/>
      <c r="AE96" s="139"/>
      <c r="AF96" s="139"/>
      <c r="AG96" s="139"/>
      <c r="AH96" s="139"/>
      <c r="AI96" s="139"/>
      <c r="AJ96" s="139"/>
      <c r="AK96" s="124">
        <f>+'2.3 Augex (A) - Nominal values'!AK96+'2.3 Augex (E)- Nominal values'!AL96</f>
        <v>0</v>
      </c>
      <c r="AL96" s="124">
        <f>+'2.3 Augex (A) - Nominal values'!AL96+'2.3 Augex (E)- Nominal values'!AM96</f>
        <v>0</v>
      </c>
      <c r="AM96" s="124">
        <f>+'2.3 Augex (A) - Nominal values'!AM96+'2.3 Augex (E)- Nominal values'!AN96</f>
        <v>0</v>
      </c>
      <c r="AN96" s="124">
        <f>+'2.3 Augex (A) - Nominal values'!AN96+'2.3 Augex (E)- Nominal values'!AO96</f>
        <v>0</v>
      </c>
      <c r="AO96" s="124">
        <f>+'2.3 Augex (A) - Nominal values'!AO96+'2.3 Augex (E)- Nominal values'!AP96</f>
        <v>0</v>
      </c>
      <c r="AP96" s="68">
        <f t="shared" si="1"/>
        <v>0</v>
      </c>
      <c r="AQ96" s="124">
        <f>+'2.3 Augex (A) - Nominal values'!AQ96</f>
        <v>0</v>
      </c>
      <c r="AR96" s="124">
        <f>+'2.3 Augex (A) - Nominal values'!AR96+'2.3 Augex (E)- Nominal values'!AS96</f>
        <v>0</v>
      </c>
      <c r="AS96" s="124">
        <f>+'2.3 Augex (A) - Nominal values'!AS96+'2.3 Augex (E)- Nominal values'!AT96</f>
        <v>0</v>
      </c>
      <c r="AT96" s="124">
        <f>+'2.3 Augex (A) - Nominal values'!AT96+'2.3 Augex (E)- Nominal values'!AU96</f>
        <v>0</v>
      </c>
      <c r="AU96" s="124">
        <f>+'2.3 Augex (A) - Nominal values'!AU96+'2.3 Augex (E)- Nominal values'!AV96</f>
        <v>0</v>
      </c>
      <c r="AV96" s="124">
        <f>+'2.3 Augex (A) - Nominal values'!AV96+'2.3 Augex (E)- Nominal values'!AW96</f>
        <v>0</v>
      </c>
      <c r="AY96" s="33"/>
      <c r="AZ96" s="56"/>
      <c r="BA96" s="33"/>
    </row>
    <row r="97" spans="2:53" ht="15.75" thickBot="1">
      <c r="B97" s="117">
        <f>+'2.3 Augex (A) - Nominal values'!B97</f>
        <v>0</v>
      </c>
      <c r="C97" s="133"/>
      <c r="D97" s="133"/>
      <c r="E97" s="133"/>
      <c r="F97" s="133"/>
      <c r="G97" s="133"/>
      <c r="H97" s="133"/>
      <c r="I97" s="133"/>
      <c r="J97" s="133"/>
      <c r="K97" s="133"/>
      <c r="L97" s="133"/>
      <c r="M97" s="117">
        <f>+'2.3 Augex (A) - Nominal values'!M97</f>
        <v>0</v>
      </c>
      <c r="N97" s="117">
        <f>+'2.3 Augex (A) - Nominal values'!N97</f>
        <v>0</v>
      </c>
      <c r="O97" s="117">
        <f>+'2.3 Augex (A) - Nominal values'!O97</f>
        <v>0</v>
      </c>
      <c r="P97" s="117">
        <f>+'2.3 Augex (A) - Nominal values'!P97</f>
        <v>0</v>
      </c>
      <c r="Q97" s="124">
        <f>+'2.3 Augex (A) - Nominal values'!Q97+'2.3 Augex (E)- Nominal values'!Q97</f>
        <v>0</v>
      </c>
      <c r="R97" s="124">
        <f>+'2.3 Augex (A) - Nominal values'!R97+'2.3 Augex (E)- Nominal values'!R97</f>
        <v>0</v>
      </c>
      <c r="S97" s="124">
        <f>+'2.3 Augex (A) - Nominal values'!S97+'2.3 Augex (E)- Nominal values'!S97</f>
        <v>0</v>
      </c>
      <c r="T97" s="124">
        <f>+'2.3 Augex (A) - Nominal values'!T97+'2.3 Augex (E)- Nominal values'!T97</f>
        <v>0</v>
      </c>
      <c r="U97" s="124">
        <f>+'2.3 Augex (A) - Nominal values'!U97+'2.3 Augex (E)- Nominal values'!U97</f>
        <v>0</v>
      </c>
      <c r="V97" s="124">
        <f>+'2.3 Augex (A) - Nominal values'!V97+'2.3 Augex (E)- Nominal values'!V97</f>
        <v>0</v>
      </c>
      <c r="W97" s="124">
        <f>+'2.3 Augex (A) - Nominal values'!W97+'2.3 Augex (E)- Nominal values'!W97</f>
        <v>0</v>
      </c>
      <c r="X97" s="124">
        <f>+'2.3 Augex (A) - Nominal values'!X97+'2.3 Augex (E)- Nominal values'!X97</f>
        <v>0</v>
      </c>
      <c r="Y97" s="124">
        <f>+'2.3 Augex (A) - Nominal values'!Y97+'2.3 Augex (E)- Nominal values'!Z97</f>
        <v>0</v>
      </c>
      <c r="Z97" s="124">
        <f>+'2.3 Augex (A) - Nominal values'!Z97+'2.3 Augex (E)- Nominal values'!AA97</f>
        <v>0</v>
      </c>
      <c r="AA97" s="139"/>
      <c r="AB97" s="139"/>
      <c r="AC97" s="139"/>
      <c r="AD97" s="139"/>
      <c r="AE97" s="139"/>
      <c r="AF97" s="139"/>
      <c r="AG97" s="139"/>
      <c r="AH97" s="139"/>
      <c r="AI97" s="139"/>
      <c r="AJ97" s="139"/>
      <c r="AK97" s="124">
        <f>+'2.3 Augex (A) - Nominal values'!AK97+'2.3 Augex (E)- Nominal values'!AL97</f>
        <v>0</v>
      </c>
      <c r="AL97" s="124">
        <f>+'2.3 Augex (A) - Nominal values'!AL97+'2.3 Augex (E)- Nominal values'!AM97</f>
        <v>0</v>
      </c>
      <c r="AM97" s="124">
        <f>+'2.3 Augex (A) - Nominal values'!AM97+'2.3 Augex (E)- Nominal values'!AN97</f>
        <v>0</v>
      </c>
      <c r="AN97" s="124">
        <f>+'2.3 Augex (A) - Nominal values'!AN97+'2.3 Augex (E)- Nominal values'!AO97</f>
        <v>0</v>
      </c>
      <c r="AO97" s="124">
        <f>+'2.3 Augex (A) - Nominal values'!AO97+'2.3 Augex (E)- Nominal values'!AP97</f>
        <v>0</v>
      </c>
      <c r="AP97" s="68">
        <f t="shared" si="1"/>
        <v>0</v>
      </c>
      <c r="AQ97" s="124">
        <f>+'2.3 Augex (A) - Nominal values'!AQ97</f>
        <v>0</v>
      </c>
      <c r="AR97" s="124">
        <f>+'2.3 Augex (A) - Nominal values'!AR97+'2.3 Augex (E)- Nominal values'!AS97</f>
        <v>0</v>
      </c>
      <c r="AS97" s="124">
        <f>+'2.3 Augex (A) - Nominal values'!AS97+'2.3 Augex (E)- Nominal values'!AT97</f>
        <v>0</v>
      </c>
      <c r="AT97" s="124">
        <f>+'2.3 Augex (A) - Nominal values'!AT97+'2.3 Augex (E)- Nominal values'!AU97</f>
        <v>0</v>
      </c>
      <c r="AU97" s="124">
        <f>+'2.3 Augex (A) - Nominal values'!AU97+'2.3 Augex (E)- Nominal values'!AV97</f>
        <v>0</v>
      </c>
      <c r="AV97" s="124">
        <f>+'2.3 Augex (A) - Nominal values'!AV97+'2.3 Augex (E)- Nominal values'!AW97</f>
        <v>0</v>
      </c>
      <c r="AY97" s="33"/>
      <c r="AZ97" s="56"/>
      <c r="BA97" s="33"/>
    </row>
    <row r="98" spans="2:53" ht="15.75" thickBot="1">
      <c r="B98" s="117">
        <f>+'2.3 Augex (A) - Nominal values'!B98</f>
        <v>0</v>
      </c>
      <c r="C98" s="133"/>
      <c r="D98" s="133"/>
      <c r="E98" s="133"/>
      <c r="F98" s="133"/>
      <c r="G98" s="133"/>
      <c r="H98" s="133"/>
      <c r="I98" s="133"/>
      <c r="J98" s="133"/>
      <c r="K98" s="133"/>
      <c r="L98" s="133"/>
      <c r="M98" s="117">
        <f>+'2.3 Augex (A) - Nominal values'!M98</f>
        <v>0</v>
      </c>
      <c r="N98" s="117">
        <f>+'2.3 Augex (A) - Nominal values'!N98</f>
        <v>0</v>
      </c>
      <c r="O98" s="117">
        <f>+'2.3 Augex (A) - Nominal values'!O98</f>
        <v>0</v>
      </c>
      <c r="P98" s="117">
        <f>+'2.3 Augex (A) - Nominal values'!P98</f>
        <v>0</v>
      </c>
      <c r="Q98" s="124">
        <f>+'2.3 Augex (A) - Nominal values'!Q98+'2.3 Augex (E)- Nominal values'!Q98</f>
        <v>0</v>
      </c>
      <c r="R98" s="124">
        <f>+'2.3 Augex (A) - Nominal values'!R98+'2.3 Augex (E)- Nominal values'!R98</f>
        <v>0</v>
      </c>
      <c r="S98" s="124">
        <f>+'2.3 Augex (A) - Nominal values'!S98+'2.3 Augex (E)- Nominal values'!S98</f>
        <v>0</v>
      </c>
      <c r="T98" s="124">
        <f>+'2.3 Augex (A) - Nominal values'!T98+'2.3 Augex (E)- Nominal values'!T98</f>
        <v>0</v>
      </c>
      <c r="U98" s="124">
        <f>+'2.3 Augex (A) - Nominal values'!U98+'2.3 Augex (E)- Nominal values'!U98</f>
        <v>0</v>
      </c>
      <c r="V98" s="124">
        <f>+'2.3 Augex (A) - Nominal values'!V98+'2.3 Augex (E)- Nominal values'!V98</f>
        <v>0</v>
      </c>
      <c r="W98" s="124">
        <f>+'2.3 Augex (A) - Nominal values'!W98+'2.3 Augex (E)- Nominal values'!W98</f>
        <v>0</v>
      </c>
      <c r="X98" s="124">
        <f>+'2.3 Augex (A) - Nominal values'!X98+'2.3 Augex (E)- Nominal values'!X98</f>
        <v>0</v>
      </c>
      <c r="Y98" s="124">
        <f>+'2.3 Augex (A) - Nominal values'!Y98+'2.3 Augex (E)- Nominal values'!Z98</f>
        <v>0</v>
      </c>
      <c r="Z98" s="124">
        <f>+'2.3 Augex (A) - Nominal values'!Z98+'2.3 Augex (E)- Nominal values'!AA98</f>
        <v>0</v>
      </c>
      <c r="AA98" s="139"/>
      <c r="AB98" s="139"/>
      <c r="AC98" s="139"/>
      <c r="AD98" s="139"/>
      <c r="AE98" s="139"/>
      <c r="AF98" s="139"/>
      <c r="AG98" s="139"/>
      <c r="AH98" s="139"/>
      <c r="AI98" s="139"/>
      <c r="AJ98" s="139"/>
      <c r="AK98" s="124">
        <f>+'2.3 Augex (A) - Nominal values'!AK98+'2.3 Augex (E)- Nominal values'!AL98</f>
        <v>0</v>
      </c>
      <c r="AL98" s="124">
        <f>+'2.3 Augex (A) - Nominal values'!AL98+'2.3 Augex (E)- Nominal values'!AM98</f>
        <v>0</v>
      </c>
      <c r="AM98" s="124">
        <f>+'2.3 Augex (A) - Nominal values'!AM98+'2.3 Augex (E)- Nominal values'!AN98</f>
        <v>0</v>
      </c>
      <c r="AN98" s="124">
        <f>+'2.3 Augex (A) - Nominal values'!AN98+'2.3 Augex (E)- Nominal values'!AO98</f>
        <v>0</v>
      </c>
      <c r="AO98" s="124">
        <f>+'2.3 Augex (A) - Nominal values'!AO98+'2.3 Augex (E)- Nominal values'!AP98</f>
        <v>0</v>
      </c>
      <c r="AP98" s="68">
        <f t="shared" si="1"/>
        <v>0</v>
      </c>
      <c r="AQ98" s="124">
        <f>+'2.3 Augex (A) - Nominal values'!AQ98</f>
        <v>0</v>
      </c>
      <c r="AR98" s="124">
        <f>+'2.3 Augex (A) - Nominal values'!AR98+'2.3 Augex (E)- Nominal values'!AS98</f>
        <v>0</v>
      </c>
      <c r="AS98" s="124">
        <f>+'2.3 Augex (A) - Nominal values'!AS98+'2.3 Augex (E)- Nominal values'!AT98</f>
        <v>0</v>
      </c>
      <c r="AT98" s="124">
        <f>+'2.3 Augex (A) - Nominal values'!AT98+'2.3 Augex (E)- Nominal values'!AU98</f>
        <v>0</v>
      </c>
      <c r="AU98" s="124">
        <f>+'2.3 Augex (A) - Nominal values'!AU98+'2.3 Augex (E)- Nominal values'!AV98</f>
        <v>0</v>
      </c>
      <c r="AV98" s="124">
        <f>+'2.3 Augex (A) - Nominal values'!AV98+'2.3 Augex (E)- Nominal values'!AW98</f>
        <v>0</v>
      </c>
      <c r="AY98" s="33"/>
      <c r="AZ98" s="56"/>
      <c r="BA98" s="33"/>
    </row>
    <row r="99" spans="2:53" ht="15.75" thickBot="1">
      <c r="B99" s="117">
        <f>+'2.3 Augex (A) - Nominal values'!B99</f>
        <v>0</v>
      </c>
      <c r="C99" s="133"/>
      <c r="D99" s="133"/>
      <c r="E99" s="133"/>
      <c r="F99" s="133"/>
      <c r="G99" s="133"/>
      <c r="H99" s="133"/>
      <c r="I99" s="133"/>
      <c r="J99" s="133"/>
      <c r="K99" s="133"/>
      <c r="L99" s="133"/>
      <c r="M99" s="117">
        <f>+'2.3 Augex (A) - Nominal values'!M99</f>
        <v>0</v>
      </c>
      <c r="N99" s="117">
        <f>+'2.3 Augex (A) - Nominal values'!N99</f>
        <v>0</v>
      </c>
      <c r="O99" s="117">
        <f>+'2.3 Augex (A) - Nominal values'!O99</f>
        <v>0</v>
      </c>
      <c r="P99" s="117">
        <f>+'2.3 Augex (A) - Nominal values'!P99</f>
        <v>0</v>
      </c>
      <c r="Q99" s="124">
        <f>+'2.3 Augex (A) - Nominal values'!Q99+'2.3 Augex (E)- Nominal values'!Q99</f>
        <v>0</v>
      </c>
      <c r="R99" s="124">
        <f>+'2.3 Augex (A) - Nominal values'!R99+'2.3 Augex (E)- Nominal values'!R99</f>
        <v>0</v>
      </c>
      <c r="S99" s="124">
        <f>+'2.3 Augex (A) - Nominal values'!S99+'2.3 Augex (E)- Nominal values'!S99</f>
        <v>0</v>
      </c>
      <c r="T99" s="124">
        <f>+'2.3 Augex (A) - Nominal values'!T99+'2.3 Augex (E)- Nominal values'!T99</f>
        <v>0</v>
      </c>
      <c r="U99" s="124">
        <f>+'2.3 Augex (A) - Nominal values'!U99+'2.3 Augex (E)- Nominal values'!U99</f>
        <v>0</v>
      </c>
      <c r="V99" s="124">
        <f>+'2.3 Augex (A) - Nominal values'!V99+'2.3 Augex (E)- Nominal values'!V99</f>
        <v>0</v>
      </c>
      <c r="W99" s="124">
        <f>+'2.3 Augex (A) - Nominal values'!W99+'2.3 Augex (E)- Nominal values'!W99</f>
        <v>0</v>
      </c>
      <c r="X99" s="124">
        <f>+'2.3 Augex (A) - Nominal values'!X99+'2.3 Augex (E)- Nominal values'!X99</f>
        <v>0</v>
      </c>
      <c r="Y99" s="124">
        <f>+'2.3 Augex (A) - Nominal values'!Y99+'2.3 Augex (E)- Nominal values'!Z99</f>
        <v>0</v>
      </c>
      <c r="Z99" s="124">
        <f>+'2.3 Augex (A) - Nominal values'!Z99+'2.3 Augex (E)- Nominal values'!AA99</f>
        <v>0</v>
      </c>
      <c r="AA99" s="139"/>
      <c r="AB99" s="139"/>
      <c r="AC99" s="139"/>
      <c r="AD99" s="139"/>
      <c r="AE99" s="139"/>
      <c r="AF99" s="139"/>
      <c r="AG99" s="139"/>
      <c r="AH99" s="139"/>
      <c r="AI99" s="139"/>
      <c r="AJ99" s="139"/>
      <c r="AK99" s="124">
        <f>+'2.3 Augex (A) - Nominal values'!AK99+'2.3 Augex (E)- Nominal values'!AL99</f>
        <v>0</v>
      </c>
      <c r="AL99" s="124">
        <f>+'2.3 Augex (A) - Nominal values'!AL99+'2.3 Augex (E)- Nominal values'!AM99</f>
        <v>0</v>
      </c>
      <c r="AM99" s="124">
        <f>+'2.3 Augex (A) - Nominal values'!AM99+'2.3 Augex (E)- Nominal values'!AN99</f>
        <v>0</v>
      </c>
      <c r="AN99" s="124">
        <f>+'2.3 Augex (A) - Nominal values'!AN99+'2.3 Augex (E)- Nominal values'!AO99</f>
        <v>0</v>
      </c>
      <c r="AO99" s="124">
        <f>+'2.3 Augex (A) - Nominal values'!AO99+'2.3 Augex (E)- Nominal values'!AP99</f>
        <v>0</v>
      </c>
      <c r="AP99" s="68">
        <f t="shared" si="1"/>
        <v>0</v>
      </c>
      <c r="AQ99" s="124">
        <f>+'2.3 Augex (A) - Nominal values'!AQ99</f>
        <v>0</v>
      </c>
      <c r="AR99" s="124">
        <f>+'2.3 Augex (A) - Nominal values'!AR99+'2.3 Augex (E)- Nominal values'!AS99</f>
        <v>0</v>
      </c>
      <c r="AS99" s="124">
        <f>+'2.3 Augex (A) - Nominal values'!AS99+'2.3 Augex (E)- Nominal values'!AT99</f>
        <v>0</v>
      </c>
      <c r="AT99" s="124">
        <f>+'2.3 Augex (A) - Nominal values'!AT99+'2.3 Augex (E)- Nominal values'!AU99</f>
        <v>0</v>
      </c>
      <c r="AU99" s="124">
        <f>+'2.3 Augex (A) - Nominal values'!AU99+'2.3 Augex (E)- Nominal values'!AV99</f>
        <v>0</v>
      </c>
      <c r="AV99" s="124">
        <f>+'2.3 Augex (A) - Nominal values'!AV99+'2.3 Augex (E)- Nominal values'!AW99</f>
        <v>0</v>
      </c>
      <c r="AY99" s="33"/>
      <c r="AZ99" s="56"/>
      <c r="BA99" s="33"/>
    </row>
    <row r="100" spans="2:53" ht="15.75" thickBot="1">
      <c r="B100" s="117">
        <f>+'2.3 Augex (A) - Nominal values'!B100</f>
        <v>0</v>
      </c>
      <c r="C100" s="133"/>
      <c r="D100" s="133"/>
      <c r="E100" s="133"/>
      <c r="F100" s="133"/>
      <c r="G100" s="133"/>
      <c r="H100" s="133"/>
      <c r="I100" s="133"/>
      <c r="J100" s="133"/>
      <c r="K100" s="133"/>
      <c r="L100" s="133"/>
      <c r="M100" s="117">
        <f>+'2.3 Augex (A) - Nominal values'!M100</f>
        <v>0</v>
      </c>
      <c r="N100" s="117">
        <f>+'2.3 Augex (A) - Nominal values'!N100</f>
        <v>0</v>
      </c>
      <c r="O100" s="117">
        <f>+'2.3 Augex (A) - Nominal values'!O100</f>
        <v>0</v>
      </c>
      <c r="P100" s="117">
        <f>+'2.3 Augex (A) - Nominal values'!P100</f>
        <v>0</v>
      </c>
      <c r="Q100" s="124">
        <f>+'2.3 Augex (A) - Nominal values'!Q100+'2.3 Augex (E)- Nominal values'!Q100</f>
        <v>0</v>
      </c>
      <c r="R100" s="124">
        <f>+'2.3 Augex (A) - Nominal values'!R100+'2.3 Augex (E)- Nominal values'!R100</f>
        <v>0</v>
      </c>
      <c r="S100" s="124">
        <f>+'2.3 Augex (A) - Nominal values'!S100+'2.3 Augex (E)- Nominal values'!S100</f>
        <v>0</v>
      </c>
      <c r="T100" s="124">
        <f>+'2.3 Augex (A) - Nominal values'!T100+'2.3 Augex (E)- Nominal values'!T100</f>
        <v>0</v>
      </c>
      <c r="U100" s="124">
        <f>+'2.3 Augex (A) - Nominal values'!U100+'2.3 Augex (E)- Nominal values'!U100</f>
        <v>0</v>
      </c>
      <c r="V100" s="124">
        <f>+'2.3 Augex (A) - Nominal values'!V100+'2.3 Augex (E)- Nominal values'!V100</f>
        <v>0</v>
      </c>
      <c r="W100" s="124">
        <f>+'2.3 Augex (A) - Nominal values'!W100+'2.3 Augex (E)- Nominal values'!W100</f>
        <v>0</v>
      </c>
      <c r="X100" s="124">
        <f>+'2.3 Augex (A) - Nominal values'!X100+'2.3 Augex (E)- Nominal values'!X100</f>
        <v>0</v>
      </c>
      <c r="Y100" s="124">
        <f>+'2.3 Augex (A) - Nominal values'!Y100+'2.3 Augex (E)- Nominal values'!Z100</f>
        <v>0</v>
      </c>
      <c r="Z100" s="124">
        <f>+'2.3 Augex (A) - Nominal values'!Z100+'2.3 Augex (E)- Nominal values'!AA100</f>
        <v>0</v>
      </c>
      <c r="AA100" s="139"/>
      <c r="AB100" s="139"/>
      <c r="AC100" s="139"/>
      <c r="AD100" s="139"/>
      <c r="AE100" s="139"/>
      <c r="AF100" s="139"/>
      <c r="AG100" s="139"/>
      <c r="AH100" s="139"/>
      <c r="AI100" s="139"/>
      <c r="AJ100" s="139"/>
      <c r="AK100" s="124">
        <f>+'2.3 Augex (A) - Nominal values'!AK100+'2.3 Augex (E)- Nominal values'!AL100</f>
        <v>0</v>
      </c>
      <c r="AL100" s="124">
        <f>+'2.3 Augex (A) - Nominal values'!AL100+'2.3 Augex (E)- Nominal values'!AM100</f>
        <v>0</v>
      </c>
      <c r="AM100" s="124">
        <f>+'2.3 Augex (A) - Nominal values'!AM100+'2.3 Augex (E)- Nominal values'!AN100</f>
        <v>0</v>
      </c>
      <c r="AN100" s="124">
        <f>+'2.3 Augex (A) - Nominal values'!AN100+'2.3 Augex (E)- Nominal values'!AO100</f>
        <v>0</v>
      </c>
      <c r="AO100" s="124">
        <f>+'2.3 Augex (A) - Nominal values'!AO100+'2.3 Augex (E)- Nominal values'!AP100</f>
        <v>0</v>
      </c>
      <c r="AP100" s="68">
        <f t="shared" si="1"/>
        <v>0</v>
      </c>
      <c r="AQ100" s="124">
        <f>+'2.3 Augex (A) - Nominal values'!AQ100</f>
        <v>0</v>
      </c>
      <c r="AR100" s="124">
        <f>+'2.3 Augex (A) - Nominal values'!AR100+'2.3 Augex (E)- Nominal values'!AS100</f>
        <v>0</v>
      </c>
      <c r="AS100" s="124">
        <f>+'2.3 Augex (A) - Nominal values'!AS100+'2.3 Augex (E)- Nominal values'!AT100</f>
        <v>0</v>
      </c>
      <c r="AT100" s="124">
        <f>+'2.3 Augex (A) - Nominal values'!AT100+'2.3 Augex (E)- Nominal values'!AU100</f>
        <v>0</v>
      </c>
      <c r="AU100" s="124">
        <f>+'2.3 Augex (A) - Nominal values'!AU100+'2.3 Augex (E)- Nominal values'!AV100</f>
        <v>0</v>
      </c>
      <c r="AV100" s="124">
        <f>+'2.3 Augex (A) - Nominal values'!AV100+'2.3 Augex (E)- Nominal values'!AW100</f>
        <v>0</v>
      </c>
      <c r="AY100" s="33"/>
      <c r="AZ100" s="56"/>
      <c r="BA100" s="33"/>
    </row>
    <row r="101" spans="2:53" ht="15.75" thickBot="1">
      <c r="B101" s="117">
        <f>+'2.3 Augex (A) - Nominal values'!B101</f>
        <v>0</v>
      </c>
      <c r="C101" s="133"/>
      <c r="D101" s="133"/>
      <c r="E101" s="133"/>
      <c r="F101" s="133"/>
      <c r="G101" s="133"/>
      <c r="H101" s="133"/>
      <c r="I101" s="133"/>
      <c r="J101" s="133"/>
      <c r="K101" s="133"/>
      <c r="L101" s="133"/>
      <c r="M101" s="117">
        <f>+'2.3 Augex (A) - Nominal values'!M101</f>
        <v>0</v>
      </c>
      <c r="N101" s="117">
        <f>+'2.3 Augex (A) - Nominal values'!N101</f>
        <v>0</v>
      </c>
      <c r="O101" s="117">
        <f>+'2.3 Augex (A) - Nominal values'!O101</f>
        <v>0</v>
      </c>
      <c r="P101" s="117">
        <f>+'2.3 Augex (A) - Nominal values'!P101</f>
        <v>0</v>
      </c>
      <c r="Q101" s="124">
        <f>+'2.3 Augex (A) - Nominal values'!Q101+'2.3 Augex (E)- Nominal values'!Q101</f>
        <v>0</v>
      </c>
      <c r="R101" s="124">
        <f>+'2.3 Augex (A) - Nominal values'!R101+'2.3 Augex (E)- Nominal values'!R101</f>
        <v>0</v>
      </c>
      <c r="S101" s="124">
        <f>+'2.3 Augex (A) - Nominal values'!S101+'2.3 Augex (E)- Nominal values'!S101</f>
        <v>0</v>
      </c>
      <c r="T101" s="124">
        <f>+'2.3 Augex (A) - Nominal values'!T101+'2.3 Augex (E)- Nominal values'!T101</f>
        <v>0</v>
      </c>
      <c r="U101" s="124">
        <f>+'2.3 Augex (A) - Nominal values'!U101+'2.3 Augex (E)- Nominal values'!U101</f>
        <v>0</v>
      </c>
      <c r="V101" s="124">
        <f>+'2.3 Augex (A) - Nominal values'!V101+'2.3 Augex (E)- Nominal values'!V101</f>
        <v>0</v>
      </c>
      <c r="W101" s="124">
        <f>+'2.3 Augex (A) - Nominal values'!W101+'2.3 Augex (E)- Nominal values'!W101</f>
        <v>0</v>
      </c>
      <c r="X101" s="124">
        <f>+'2.3 Augex (A) - Nominal values'!X101+'2.3 Augex (E)- Nominal values'!X101</f>
        <v>0</v>
      </c>
      <c r="Y101" s="124">
        <f>+'2.3 Augex (A) - Nominal values'!Y101+'2.3 Augex (E)- Nominal values'!Z101</f>
        <v>0</v>
      </c>
      <c r="Z101" s="124">
        <f>+'2.3 Augex (A) - Nominal values'!Z101+'2.3 Augex (E)- Nominal values'!AA101</f>
        <v>0</v>
      </c>
      <c r="AA101" s="139"/>
      <c r="AB101" s="139"/>
      <c r="AC101" s="139"/>
      <c r="AD101" s="139"/>
      <c r="AE101" s="139"/>
      <c r="AF101" s="139"/>
      <c r="AG101" s="139"/>
      <c r="AH101" s="139"/>
      <c r="AI101" s="139"/>
      <c r="AJ101" s="139"/>
      <c r="AK101" s="124">
        <f>+'2.3 Augex (A) - Nominal values'!AK101+'2.3 Augex (E)- Nominal values'!AL101</f>
        <v>0</v>
      </c>
      <c r="AL101" s="124">
        <f>+'2.3 Augex (A) - Nominal values'!AL101+'2.3 Augex (E)- Nominal values'!AM101</f>
        <v>0</v>
      </c>
      <c r="AM101" s="124">
        <f>+'2.3 Augex (A) - Nominal values'!AM101+'2.3 Augex (E)- Nominal values'!AN101</f>
        <v>0</v>
      </c>
      <c r="AN101" s="124">
        <f>+'2.3 Augex (A) - Nominal values'!AN101+'2.3 Augex (E)- Nominal values'!AO101</f>
        <v>0</v>
      </c>
      <c r="AO101" s="124">
        <f>+'2.3 Augex (A) - Nominal values'!AO101+'2.3 Augex (E)- Nominal values'!AP101</f>
        <v>0</v>
      </c>
      <c r="AP101" s="68">
        <f t="shared" si="1"/>
        <v>0</v>
      </c>
      <c r="AQ101" s="124">
        <f>+'2.3 Augex (A) - Nominal values'!AQ101</f>
        <v>0</v>
      </c>
      <c r="AR101" s="124">
        <f>+'2.3 Augex (A) - Nominal values'!AR101+'2.3 Augex (E)- Nominal values'!AS101</f>
        <v>0</v>
      </c>
      <c r="AS101" s="124">
        <f>+'2.3 Augex (A) - Nominal values'!AS101+'2.3 Augex (E)- Nominal values'!AT101</f>
        <v>0</v>
      </c>
      <c r="AT101" s="124">
        <f>+'2.3 Augex (A) - Nominal values'!AT101+'2.3 Augex (E)- Nominal values'!AU101</f>
        <v>0</v>
      </c>
      <c r="AU101" s="124">
        <f>+'2.3 Augex (A) - Nominal values'!AU101+'2.3 Augex (E)- Nominal values'!AV101</f>
        <v>0</v>
      </c>
      <c r="AV101" s="124">
        <f>+'2.3 Augex (A) - Nominal values'!AV101+'2.3 Augex (E)- Nominal values'!AW101</f>
        <v>0</v>
      </c>
      <c r="AY101" s="33"/>
      <c r="AZ101" s="56"/>
      <c r="BA101" s="33"/>
    </row>
    <row r="102" spans="2:53" ht="15.75" thickBot="1">
      <c r="B102" s="117">
        <f>+'2.3 Augex (A) - Nominal values'!B102</f>
        <v>0</v>
      </c>
      <c r="C102" s="133"/>
      <c r="D102" s="133"/>
      <c r="E102" s="133"/>
      <c r="F102" s="133"/>
      <c r="G102" s="133"/>
      <c r="H102" s="133"/>
      <c r="I102" s="133"/>
      <c r="J102" s="133"/>
      <c r="K102" s="133"/>
      <c r="L102" s="133"/>
      <c r="M102" s="117">
        <f>+'2.3 Augex (A) - Nominal values'!M102</f>
        <v>0</v>
      </c>
      <c r="N102" s="117">
        <f>+'2.3 Augex (A) - Nominal values'!N102</f>
        <v>0</v>
      </c>
      <c r="O102" s="117">
        <f>+'2.3 Augex (A) - Nominal values'!O102</f>
        <v>0</v>
      </c>
      <c r="P102" s="117">
        <f>+'2.3 Augex (A) - Nominal values'!P102</f>
        <v>0</v>
      </c>
      <c r="Q102" s="124">
        <f>+'2.3 Augex (A) - Nominal values'!Q102+'2.3 Augex (E)- Nominal values'!Q102</f>
        <v>0</v>
      </c>
      <c r="R102" s="124">
        <f>+'2.3 Augex (A) - Nominal values'!R102+'2.3 Augex (E)- Nominal values'!R102</f>
        <v>0</v>
      </c>
      <c r="S102" s="124">
        <f>+'2.3 Augex (A) - Nominal values'!S102+'2.3 Augex (E)- Nominal values'!S102</f>
        <v>0</v>
      </c>
      <c r="T102" s="124">
        <f>+'2.3 Augex (A) - Nominal values'!T102+'2.3 Augex (E)- Nominal values'!T102</f>
        <v>0</v>
      </c>
      <c r="U102" s="124">
        <f>+'2.3 Augex (A) - Nominal values'!U102+'2.3 Augex (E)- Nominal values'!U102</f>
        <v>0</v>
      </c>
      <c r="V102" s="124">
        <f>+'2.3 Augex (A) - Nominal values'!V102+'2.3 Augex (E)- Nominal values'!V102</f>
        <v>0</v>
      </c>
      <c r="W102" s="124">
        <f>+'2.3 Augex (A) - Nominal values'!W102+'2.3 Augex (E)- Nominal values'!W102</f>
        <v>0</v>
      </c>
      <c r="X102" s="124">
        <f>+'2.3 Augex (A) - Nominal values'!X102+'2.3 Augex (E)- Nominal values'!X102</f>
        <v>0</v>
      </c>
      <c r="Y102" s="124">
        <f>+'2.3 Augex (A) - Nominal values'!Y102+'2.3 Augex (E)- Nominal values'!Z102</f>
        <v>0</v>
      </c>
      <c r="Z102" s="124">
        <f>+'2.3 Augex (A) - Nominal values'!Z102+'2.3 Augex (E)- Nominal values'!AA102</f>
        <v>0</v>
      </c>
      <c r="AA102" s="139"/>
      <c r="AB102" s="139"/>
      <c r="AC102" s="139"/>
      <c r="AD102" s="139"/>
      <c r="AE102" s="139"/>
      <c r="AF102" s="139"/>
      <c r="AG102" s="139"/>
      <c r="AH102" s="139"/>
      <c r="AI102" s="139"/>
      <c r="AJ102" s="139"/>
      <c r="AK102" s="124">
        <f>+'2.3 Augex (A) - Nominal values'!AK102+'2.3 Augex (E)- Nominal values'!AL102</f>
        <v>0</v>
      </c>
      <c r="AL102" s="124">
        <f>+'2.3 Augex (A) - Nominal values'!AL102+'2.3 Augex (E)- Nominal values'!AM102</f>
        <v>0</v>
      </c>
      <c r="AM102" s="124">
        <f>+'2.3 Augex (A) - Nominal values'!AM102+'2.3 Augex (E)- Nominal values'!AN102</f>
        <v>0</v>
      </c>
      <c r="AN102" s="124">
        <f>+'2.3 Augex (A) - Nominal values'!AN102+'2.3 Augex (E)- Nominal values'!AO102</f>
        <v>0</v>
      </c>
      <c r="AO102" s="124">
        <f>+'2.3 Augex (A) - Nominal values'!AO102+'2.3 Augex (E)- Nominal values'!AP102</f>
        <v>0</v>
      </c>
      <c r="AP102" s="68">
        <f t="shared" si="1"/>
        <v>0</v>
      </c>
      <c r="AQ102" s="124">
        <f>+'2.3 Augex (A) - Nominal values'!AQ102</f>
        <v>0</v>
      </c>
      <c r="AR102" s="124">
        <f>+'2.3 Augex (A) - Nominal values'!AR102+'2.3 Augex (E)- Nominal values'!AS102</f>
        <v>0</v>
      </c>
      <c r="AS102" s="124">
        <f>+'2.3 Augex (A) - Nominal values'!AS102+'2.3 Augex (E)- Nominal values'!AT102</f>
        <v>0</v>
      </c>
      <c r="AT102" s="124">
        <f>+'2.3 Augex (A) - Nominal values'!AT102+'2.3 Augex (E)- Nominal values'!AU102</f>
        <v>0</v>
      </c>
      <c r="AU102" s="124">
        <f>+'2.3 Augex (A) - Nominal values'!AU102+'2.3 Augex (E)- Nominal values'!AV102</f>
        <v>0</v>
      </c>
      <c r="AV102" s="124">
        <f>+'2.3 Augex (A) - Nominal values'!AV102+'2.3 Augex (E)- Nominal values'!AW102</f>
        <v>0</v>
      </c>
      <c r="AY102" s="33"/>
      <c r="AZ102" s="56"/>
      <c r="BA102" s="33"/>
    </row>
    <row r="103" spans="2:53" ht="15.75" thickBot="1">
      <c r="B103" s="117">
        <f>+'2.3 Augex (A) - Nominal values'!B103</f>
        <v>0</v>
      </c>
      <c r="C103" s="133"/>
      <c r="D103" s="133"/>
      <c r="E103" s="133"/>
      <c r="F103" s="133"/>
      <c r="G103" s="133"/>
      <c r="H103" s="133"/>
      <c r="I103" s="133"/>
      <c r="J103" s="133"/>
      <c r="K103" s="133"/>
      <c r="L103" s="133"/>
      <c r="M103" s="117">
        <f>+'2.3 Augex (A) - Nominal values'!M103</f>
        <v>0</v>
      </c>
      <c r="N103" s="117">
        <f>+'2.3 Augex (A) - Nominal values'!N103</f>
        <v>0</v>
      </c>
      <c r="O103" s="117">
        <f>+'2.3 Augex (A) - Nominal values'!O103</f>
        <v>0</v>
      </c>
      <c r="P103" s="117">
        <f>+'2.3 Augex (A) - Nominal values'!P103</f>
        <v>0</v>
      </c>
      <c r="Q103" s="124">
        <f>+'2.3 Augex (A) - Nominal values'!Q103+'2.3 Augex (E)- Nominal values'!Q103</f>
        <v>0</v>
      </c>
      <c r="R103" s="124">
        <f>+'2.3 Augex (A) - Nominal values'!R103+'2.3 Augex (E)- Nominal values'!R103</f>
        <v>0</v>
      </c>
      <c r="S103" s="124">
        <f>+'2.3 Augex (A) - Nominal values'!S103+'2.3 Augex (E)- Nominal values'!S103</f>
        <v>0</v>
      </c>
      <c r="T103" s="124">
        <f>+'2.3 Augex (A) - Nominal values'!T103+'2.3 Augex (E)- Nominal values'!T103</f>
        <v>0</v>
      </c>
      <c r="U103" s="124">
        <f>+'2.3 Augex (A) - Nominal values'!U103+'2.3 Augex (E)- Nominal values'!U103</f>
        <v>0</v>
      </c>
      <c r="V103" s="124">
        <f>+'2.3 Augex (A) - Nominal values'!V103+'2.3 Augex (E)- Nominal values'!V103</f>
        <v>0</v>
      </c>
      <c r="W103" s="124">
        <f>+'2.3 Augex (A) - Nominal values'!W103+'2.3 Augex (E)- Nominal values'!W103</f>
        <v>0</v>
      </c>
      <c r="X103" s="124">
        <f>+'2.3 Augex (A) - Nominal values'!X103+'2.3 Augex (E)- Nominal values'!X103</f>
        <v>0</v>
      </c>
      <c r="Y103" s="124">
        <f>+'2.3 Augex (A) - Nominal values'!Y103+'2.3 Augex (E)- Nominal values'!Z103</f>
        <v>0</v>
      </c>
      <c r="Z103" s="124">
        <f>+'2.3 Augex (A) - Nominal values'!Z103+'2.3 Augex (E)- Nominal values'!AA103</f>
        <v>0</v>
      </c>
      <c r="AA103" s="139"/>
      <c r="AB103" s="139"/>
      <c r="AC103" s="139"/>
      <c r="AD103" s="139"/>
      <c r="AE103" s="139"/>
      <c r="AF103" s="139"/>
      <c r="AG103" s="139"/>
      <c r="AH103" s="139"/>
      <c r="AI103" s="139"/>
      <c r="AJ103" s="139"/>
      <c r="AK103" s="124">
        <f>+'2.3 Augex (A) - Nominal values'!AK103+'2.3 Augex (E)- Nominal values'!AL103</f>
        <v>0</v>
      </c>
      <c r="AL103" s="124">
        <f>+'2.3 Augex (A) - Nominal values'!AL103+'2.3 Augex (E)- Nominal values'!AM103</f>
        <v>0</v>
      </c>
      <c r="AM103" s="124">
        <f>+'2.3 Augex (A) - Nominal values'!AM103+'2.3 Augex (E)- Nominal values'!AN103</f>
        <v>0</v>
      </c>
      <c r="AN103" s="124">
        <f>+'2.3 Augex (A) - Nominal values'!AN103+'2.3 Augex (E)- Nominal values'!AO103</f>
        <v>0</v>
      </c>
      <c r="AO103" s="124">
        <f>+'2.3 Augex (A) - Nominal values'!AO103+'2.3 Augex (E)- Nominal values'!AP103</f>
        <v>0</v>
      </c>
      <c r="AP103" s="68">
        <f t="shared" si="1"/>
        <v>0</v>
      </c>
      <c r="AQ103" s="124">
        <f>+'2.3 Augex (A) - Nominal values'!AQ103</f>
        <v>0</v>
      </c>
      <c r="AR103" s="124">
        <f>+'2.3 Augex (A) - Nominal values'!AR103+'2.3 Augex (E)- Nominal values'!AS103</f>
        <v>0</v>
      </c>
      <c r="AS103" s="124">
        <f>+'2.3 Augex (A) - Nominal values'!AS103+'2.3 Augex (E)- Nominal values'!AT103</f>
        <v>0</v>
      </c>
      <c r="AT103" s="124">
        <f>+'2.3 Augex (A) - Nominal values'!AT103+'2.3 Augex (E)- Nominal values'!AU103</f>
        <v>0</v>
      </c>
      <c r="AU103" s="124">
        <f>+'2.3 Augex (A) - Nominal values'!AU103+'2.3 Augex (E)- Nominal values'!AV103</f>
        <v>0</v>
      </c>
      <c r="AV103" s="124">
        <f>+'2.3 Augex (A) - Nominal values'!AV103+'2.3 Augex (E)- Nominal values'!AW103</f>
        <v>0</v>
      </c>
      <c r="AY103" s="33"/>
      <c r="AZ103" s="56"/>
      <c r="BA103" s="33"/>
    </row>
    <row r="104" spans="2:53" ht="15.75" thickBot="1">
      <c r="B104" s="117">
        <f>+'2.3 Augex (A) - Nominal values'!B104</f>
        <v>0</v>
      </c>
      <c r="C104" s="133"/>
      <c r="D104" s="133"/>
      <c r="E104" s="133"/>
      <c r="F104" s="133"/>
      <c r="G104" s="133"/>
      <c r="H104" s="133"/>
      <c r="I104" s="133"/>
      <c r="J104" s="133"/>
      <c r="K104" s="133"/>
      <c r="L104" s="133"/>
      <c r="M104" s="117">
        <f>+'2.3 Augex (A) - Nominal values'!M104</f>
        <v>0</v>
      </c>
      <c r="N104" s="117">
        <f>+'2.3 Augex (A) - Nominal values'!N104</f>
        <v>0</v>
      </c>
      <c r="O104" s="117">
        <f>+'2.3 Augex (A) - Nominal values'!O104</f>
        <v>0</v>
      </c>
      <c r="P104" s="117">
        <f>+'2.3 Augex (A) - Nominal values'!P104</f>
        <v>0</v>
      </c>
      <c r="Q104" s="124">
        <f>+'2.3 Augex (A) - Nominal values'!Q104+'2.3 Augex (E)- Nominal values'!Q104</f>
        <v>0</v>
      </c>
      <c r="R104" s="124">
        <f>+'2.3 Augex (A) - Nominal values'!R104+'2.3 Augex (E)- Nominal values'!R104</f>
        <v>0</v>
      </c>
      <c r="S104" s="124">
        <f>+'2.3 Augex (A) - Nominal values'!S104+'2.3 Augex (E)- Nominal values'!S104</f>
        <v>0</v>
      </c>
      <c r="T104" s="124">
        <f>+'2.3 Augex (A) - Nominal values'!T104+'2.3 Augex (E)- Nominal values'!T104</f>
        <v>0</v>
      </c>
      <c r="U104" s="124">
        <f>+'2.3 Augex (A) - Nominal values'!U104+'2.3 Augex (E)- Nominal values'!U104</f>
        <v>0</v>
      </c>
      <c r="V104" s="124">
        <f>+'2.3 Augex (A) - Nominal values'!V104+'2.3 Augex (E)- Nominal values'!V104</f>
        <v>0</v>
      </c>
      <c r="W104" s="124">
        <f>+'2.3 Augex (A) - Nominal values'!W104+'2.3 Augex (E)- Nominal values'!W104</f>
        <v>0</v>
      </c>
      <c r="X104" s="124">
        <f>+'2.3 Augex (A) - Nominal values'!X104+'2.3 Augex (E)- Nominal values'!X104</f>
        <v>0</v>
      </c>
      <c r="Y104" s="124">
        <f>+'2.3 Augex (A) - Nominal values'!Y104+'2.3 Augex (E)- Nominal values'!Z104</f>
        <v>0</v>
      </c>
      <c r="Z104" s="124">
        <f>+'2.3 Augex (A) - Nominal values'!Z104+'2.3 Augex (E)- Nominal values'!AA104</f>
        <v>0</v>
      </c>
      <c r="AA104" s="139"/>
      <c r="AB104" s="139"/>
      <c r="AC104" s="139"/>
      <c r="AD104" s="139"/>
      <c r="AE104" s="139"/>
      <c r="AF104" s="139"/>
      <c r="AG104" s="139"/>
      <c r="AH104" s="139"/>
      <c r="AI104" s="139"/>
      <c r="AJ104" s="139"/>
      <c r="AK104" s="124">
        <f>+'2.3 Augex (A) - Nominal values'!AK104+'2.3 Augex (E)- Nominal values'!AL104</f>
        <v>0</v>
      </c>
      <c r="AL104" s="124">
        <f>+'2.3 Augex (A) - Nominal values'!AL104+'2.3 Augex (E)- Nominal values'!AM104</f>
        <v>0</v>
      </c>
      <c r="AM104" s="124">
        <f>+'2.3 Augex (A) - Nominal values'!AM104+'2.3 Augex (E)- Nominal values'!AN104</f>
        <v>0</v>
      </c>
      <c r="AN104" s="124">
        <f>+'2.3 Augex (A) - Nominal values'!AN104+'2.3 Augex (E)- Nominal values'!AO104</f>
        <v>0</v>
      </c>
      <c r="AO104" s="124">
        <f>+'2.3 Augex (A) - Nominal values'!AO104+'2.3 Augex (E)- Nominal values'!AP104</f>
        <v>0</v>
      </c>
      <c r="AP104" s="68">
        <f t="shared" si="1"/>
        <v>0</v>
      </c>
      <c r="AQ104" s="124">
        <f>+'2.3 Augex (A) - Nominal values'!AQ104</f>
        <v>0</v>
      </c>
      <c r="AR104" s="124">
        <f>+'2.3 Augex (A) - Nominal values'!AR104+'2.3 Augex (E)- Nominal values'!AS104</f>
        <v>0</v>
      </c>
      <c r="AS104" s="124">
        <f>+'2.3 Augex (A) - Nominal values'!AS104+'2.3 Augex (E)- Nominal values'!AT104</f>
        <v>0</v>
      </c>
      <c r="AT104" s="124">
        <f>+'2.3 Augex (A) - Nominal values'!AT104+'2.3 Augex (E)- Nominal values'!AU104</f>
        <v>0</v>
      </c>
      <c r="AU104" s="124">
        <f>+'2.3 Augex (A) - Nominal values'!AU104+'2.3 Augex (E)- Nominal values'!AV104</f>
        <v>0</v>
      </c>
      <c r="AV104" s="124">
        <f>+'2.3 Augex (A) - Nominal values'!AV104+'2.3 Augex (E)- Nominal values'!AW104</f>
        <v>0</v>
      </c>
      <c r="AY104" s="33"/>
      <c r="AZ104" s="56"/>
      <c r="BA104" s="33"/>
    </row>
    <row r="105" spans="2:53" ht="15.75" thickBot="1">
      <c r="B105" s="117">
        <f>+'2.3 Augex (A) - Nominal values'!B105</f>
        <v>0</v>
      </c>
      <c r="C105" s="133"/>
      <c r="D105" s="133"/>
      <c r="E105" s="133"/>
      <c r="F105" s="133"/>
      <c r="G105" s="133"/>
      <c r="H105" s="133"/>
      <c r="I105" s="133"/>
      <c r="J105" s="133"/>
      <c r="K105" s="133"/>
      <c r="L105" s="133"/>
      <c r="M105" s="117">
        <f>+'2.3 Augex (A) - Nominal values'!M105</f>
        <v>0</v>
      </c>
      <c r="N105" s="117">
        <f>+'2.3 Augex (A) - Nominal values'!N105</f>
        <v>0</v>
      </c>
      <c r="O105" s="117">
        <f>+'2.3 Augex (A) - Nominal values'!O105</f>
        <v>0</v>
      </c>
      <c r="P105" s="117">
        <f>+'2.3 Augex (A) - Nominal values'!P105</f>
        <v>0</v>
      </c>
      <c r="Q105" s="124">
        <f>+'2.3 Augex (A) - Nominal values'!Q105+'2.3 Augex (E)- Nominal values'!Q105</f>
        <v>0</v>
      </c>
      <c r="R105" s="124">
        <f>+'2.3 Augex (A) - Nominal values'!R105+'2.3 Augex (E)- Nominal values'!R105</f>
        <v>0</v>
      </c>
      <c r="S105" s="124">
        <f>+'2.3 Augex (A) - Nominal values'!S105+'2.3 Augex (E)- Nominal values'!S105</f>
        <v>0</v>
      </c>
      <c r="T105" s="124">
        <f>+'2.3 Augex (A) - Nominal values'!T105+'2.3 Augex (E)- Nominal values'!T105</f>
        <v>0</v>
      </c>
      <c r="U105" s="124">
        <f>+'2.3 Augex (A) - Nominal values'!U105+'2.3 Augex (E)- Nominal values'!U105</f>
        <v>0</v>
      </c>
      <c r="V105" s="124">
        <f>+'2.3 Augex (A) - Nominal values'!V105+'2.3 Augex (E)- Nominal values'!V105</f>
        <v>0</v>
      </c>
      <c r="W105" s="124">
        <f>+'2.3 Augex (A) - Nominal values'!W105+'2.3 Augex (E)- Nominal values'!W105</f>
        <v>0</v>
      </c>
      <c r="X105" s="124">
        <f>+'2.3 Augex (A) - Nominal values'!X105+'2.3 Augex (E)- Nominal values'!X105</f>
        <v>0</v>
      </c>
      <c r="Y105" s="124">
        <f>+'2.3 Augex (A) - Nominal values'!Y105+'2.3 Augex (E)- Nominal values'!Z105</f>
        <v>0</v>
      </c>
      <c r="Z105" s="124">
        <f>+'2.3 Augex (A) - Nominal values'!Z105+'2.3 Augex (E)- Nominal values'!AA105</f>
        <v>0</v>
      </c>
      <c r="AA105" s="139"/>
      <c r="AB105" s="139"/>
      <c r="AC105" s="139"/>
      <c r="AD105" s="139"/>
      <c r="AE105" s="139"/>
      <c r="AF105" s="139"/>
      <c r="AG105" s="139"/>
      <c r="AH105" s="139"/>
      <c r="AI105" s="139"/>
      <c r="AJ105" s="139"/>
      <c r="AK105" s="124">
        <f>+'2.3 Augex (A) - Nominal values'!AK105+'2.3 Augex (E)- Nominal values'!AL105</f>
        <v>0</v>
      </c>
      <c r="AL105" s="124">
        <f>+'2.3 Augex (A) - Nominal values'!AL105+'2.3 Augex (E)- Nominal values'!AM105</f>
        <v>0</v>
      </c>
      <c r="AM105" s="124">
        <f>+'2.3 Augex (A) - Nominal values'!AM105+'2.3 Augex (E)- Nominal values'!AN105</f>
        <v>0</v>
      </c>
      <c r="AN105" s="124">
        <f>+'2.3 Augex (A) - Nominal values'!AN105+'2.3 Augex (E)- Nominal values'!AO105</f>
        <v>0</v>
      </c>
      <c r="AO105" s="124">
        <f>+'2.3 Augex (A) - Nominal values'!AO105+'2.3 Augex (E)- Nominal values'!AP105</f>
        <v>0</v>
      </c>
      <c r="AP105" s="68">
        <f t="shared" si="1"/>
        <v>0</v>
      </c>
      <c r="AQ105" s="124">
        <f>+'2.3 Augex (A) - Nominal values'!AQ105</f>
        <v>0</v>
      </c>
      <c r="AR105" s="124">
        <f>+'2.3 Augex (A) - Nominal values'!AR105+'2.3 Augex (E)- Nominal values'!AS105</f>
        <v>0</v>
      </c>
      <c r="AS105" s="124">
        <f>+'2.3 Augex (A) - Nominal values'!AS105+'2.3 Augex (E)- Nominal values'!AT105</f>
        <v>0</v>
      </c>
      <c r="AT105" s="124">
        <f>+'2.3 Augex (A) - Nominal values'!AT105+'2.3 Augex (E)- Nominal values'!AU105</f>
        <v>0</v>
      </c>
      <c r="AU105" s="124">
        <f>+'2.3 Augex (A) - Nominal values'!AU105+'2.3 Augex (E)- Nominal values'!AV105</f>
        <v>0</v>
      </c>
      <c r="AV105" s="124">
        <f>+'2.3 Augex (A) - Nominal values'!AV105+'2.3 Augex (E)- Nominal values'!AW105</f>
        <v>0</v>
      </c>
      <c r="AY105" s="33"/>
      <c r="AZ105" s="56"/>
      <c r="BA105" s="33"/>
    </row>
    <row r="106" spans="2:53" ht="15.75" thickBot="1">
      <c r="B106" s="117">
        <f>+'2.3 Augex (A) - Nominal values'!B106</f>
        <v>0</v>
      </c>
      <c r="C106" s="133"/>
      <c r="D106" s="133"/>
      <c r="E106" s="133"/>
      <c r="F106" s="133"/>
      <c r="G106" s="133"/>
      <c r="H106" s="133"/>
      <c r="I106" s="133"/>
      <c r="J106" s="133"/>
      <c r="K106" s="133"/>
      <c r="L106" s="133"/>
      <c r="M106" s="117">
        <f>+'2.3 Augex (A) - Nominal values'!M106</f>
        <v>0</v>
      </c>
      <c r="N106" s="117">
        <f>+'2.3 Augex (A) - Nominal values'!N106</f>
        <v>0</v>
      </c>
      <c r="O106" s="117">
        <f>+'2.3 Augex (A) - Nominal values'!O106</f>
        <v>0</v>
      </c>
      <c r="P106" s="117">
        <f>+'2.3 Augex (A) - Nominal values'!P106</f>
        <v>0</v>
      </c>
      <c r="Q106" s="124">
        <f>+'2.3 Augex (A) - Nominal values'!Q106+'2.3 Augex (E)- Nominal values'!Q106</f>
        <v>0</v>
      </c>
      <c r="R106" s="124">
        <f>+'2.3 Augex (A) - Nominal values'!R106+'2.3 Augex (E)- Nominal values'!R106</f>
        <v>0</v>
      </c>
      <c r="S106" s="124">
        <f>+'2.3 Augex (A) - Nominal values'!S106+'2.3 Augex (E)- Nominal values'!S106</f>
        <v>0</v>
      </c>
      <c r="T106" s="124">
        <f>+'2.3 Augex (A) - Nominal values'!T106+'2.3 Augex (E)- Nominal values'!T106</f>
        <v>0</v>
      </c>
      <c r="U106" s="124">
        <f>+'2.3 Augex (A) - Nominal values'!U106+'2.3 Augex (E)- Nominal values'!U106</f>
        <v>0</v>
      </c>
      <c r="V106" s="124">
        <f>+'2.3 Augex (A) - Nominal values'!V106+'2.3 Augex (E)- Nominal values'!V106</f>
        <v>0</v>
      </c>
      <c r="W106" s="124">
        <f>+'2.3 Augex (A) - Nominal values'!W106+'2.3 Augex (E)- Nominal values'!W106</f>
        <v>0</v>
      </c>
      <c r="X106" s="124">
        <f>+'2.3 Augex (A) - Nominal values'!X106+'2.3 Augex (E)- Nominal values'!X106</f>
        <v>0</v>
      </c>
      <c r="Y106" s="124">
        <f>+'2.3 Augex (A) - Nominal values'!Y106+'2.3 Augex (E)- Nominal values'!Z106</f>
        <v>0</v>
      </c>
      <c r="Z106" s="124">
        <f>+'2.3 Augex (A) - Nominal values'!Z106+'2.3 Augex (E)- Nominal values'!AA106</f>
        <v>0</v>
      </c>
      <c r="AA106" s="139"/>
      <c r="AB106" s="139"/>
      <c r="AC106" s="139"/>
      <c r="AD106" s="139"/>
      <c r="AE106" s="139"/>
      <c r="AF106" s="139"/>
      <c r="AG106" s="139"/>
      <c r="AH106" s="139"/>
      <c r="AI106" s="139"/>
      <c r="AJ106" s="139"/>
      <c r="AK106" s="124">
        <f>+'2.3 Augex (A) - Nominal values'!AK106+'2.3 Augex (E)- Nominal values'!AL106</f>
        <v>0</v>
      </c>
      <c r="AL106" s="124">
        <f>+'2.3 Augex (A) - Nominal values'!AL106+'2.3 Augex (E)- Nominal values'!AM106</f>
        <v>0</v>
      </c>
      <c r="AM106" s="124">
        <f>+'2.3 Augex (A) - Nominal values'!AM106+'2.3 Augex (E)- Nominal values'!AN106</f>
        <v>0</v>
      </c>
      <c r="AN106" s="124">
        <f>+'2.3 Augex (A) - Nominal values'!AN106+'2.3 Augex (E)- Nominal values'!AO106</f>
        <v>0</v>
      </c>
      <c r="AO106" s="124">
        <f>+'2.3 Augex (A) - Nominal values'!AO106+'2.3 Augex (E)- Nominal values'!AP106</f>
        <v>0</v>
      </c>
      <c r="AP106" s="68">
        <f t="shared" si="1"/>
        <v>0</v>
      </c>
      <c r="AQ106" s="124">
        <f>+'2.3 Augex (A) - Nominal values'!AQ106</f>
        <v>0</v>
      </c>
      <c r="AR106" s="124">
        <f>+'2.3 Augex (A) - Nominal values'!AR106+'2.3 Augex (E)- Nominal values'!AS106</f>
        <v>0</v>
      </c>
      <c r="AS106" s="124">
        <f>+'2.3 Augex (A) - Nominal values'!AS106+'2.3 Augex (E)- Nominal values'!AT106</f>
        <v>0</v>
      </c>
      <c r="AT106" s="124">
        <f>+'2.3 Augex (A) - Nominal values'!AT106+'2.3 Augex (E)- Nominal values'!AU106</f>
        <v>0</v>
      </c>
      <c r="AU106" s="124">
        <f>+'2.3 Augex (A) - Nominal values'!AU106+'2.3 Augex (E)- Nominal values'!AV106</f>
        <v>0</v>
      </c>
      <c r="AV106" s="124">
        <f>+'2.3 Augex (A) - Nominal values'!AV106+'2.3 Augex (E)- Nominal values'!AW106</f>
        <v>0</v>
      </c>
      <c r="AY106" s="33"/>
      <c r="AZ106" s="56"/>
      <c r="BA106" s="33"/>
    </row>
    <row r="107" spans="2:53" ht="15.75" thickBot="1">
      <c r="B107" s="117">
        <f>+'2.3 Augex (A) - Nominal values'!B107</f>
        <v>0</v>
      </c>
      <c r="C107" s="133"/>
      <c r="D107" s="133"/>
      <c r="E107" s="133"/>
      <c r="F107" s="133"/>
      <c r="G107" s="133"/>
      <c r="H107" s="133"/>
      <c r="I107" s="133"/>
      <c r="J107" s="133"/>
      <c r="K107" s="133"/>
      <c r="L107" s="133"/>
      <c r="M107" s="117">
        <f>+'2.3 Augex (A) - Nominal values'!M107</f>
        <v>0</v>
      </c>
      <c r="N107" s="117">
        <f>+'2.3 Augex (A) - Nominal values'!N107</f>
        <v>0</v>
      </c>
      <c r="O107" s="117">
        <f>+'2.3 Augex (A) - Nominal values'!O107</f>
        <v>0</v>
      </c>
      <c r="P107" s="117">
        <f>+'2.3 Augex (A) - Nominal values'!P107</f>
        <v>0</v>
      </c>
      <c r="Q107" s="124">
        <f>+'2.3 Augex (A) - Nominal values'!Q107+'2.3 Augex (E)- Nominal values'!Q107</f>
        <v>0</v>
      </c>
      <c r="R107" s="124">
        <f>+'2.3 Augex (A) - Nominal values'!R107+'2.3 Augex (E)- Nominal values'!R107</f>
        <v>0</v>
      </c>
      <c r="S107" s="124">
        <f>+'2.3 Augex (A) - Nominal values'!S107+'2.3 Augex (E)- Nominal values'!S107</f>
        <v>0</v>
      </c>
      <c r="T107" s="124">
        <f>+'2.3 Augex (A) - Nominal values'!T107+'2.3 Augex (E)- Nominal values'!T107</f>
        <v>0</v>
      </c>
      <c r="U107" s="124">
        <f>+'2.3 Augex (A) - Nominal values'!U107+'2.3 Augex (E)- Nominal values'!U107</f>
        <v>0</v>
      </c>
      <c r="V107" s="124">
        <f>+'2.3 Augex (A) - Nominal values'!V107+'2.3 Augex (E)- Nominal values'!V107</f>
        <v>0</v>
      </c>
      <c r="W107" s="124">
        <f>+'2.3 Augex (A) - Nominal values'!W107+'2.3 Augex (E)- Nominal values'!W107</f>
        <v>0</v>
      </c>
      <c r="X107" s="124">
        <f>+'2.3 Augex (A) - Nominal values'!X107+'2.3 Augex (E)- Nominal values'!X107</f>
        <v>0</v>
      </c>
      <c r="Y107" s="124">
        <f>+'2.3 Augex (A) - Nominal values'!Y107+'2.3 Augex (E)- Nominal values'!Z107</f>
        <v>0</v>
      </c>
      <c r="Z107" s="124">
        <f>+'2.3 Augex (A) - Nominal values'!Z107+'2.3 Augex (E)- Nominal values'!AA107</f>
        <v>0</v>
      </c>
      <c r="AA107" s="139"/>
      <c r="AB107" s="139"/>
      <c r="AC107" s="139"/>
      <c r="AD107" s="139"/>
      <c r="AE107" s="139"/>
      <c r="AF107" s="139"/>
      <c r="AG107" s="139"/>
      <c r="AH107" s="139"/>
      <c r="AI107" s="139"/>
      <c r="AJ107" s="139"/>
      <c r="AK107" s="124">
        <f>+'2.3 Augex (A) - Nominal values'!AK107+'2.3 Augex (E)- Nominal values'!AL107</f>
        <v>0</v>
      </c>
      <c r="AL107" s="124">
        <f>+'2.3 Augex (A) - Nominal values'!AL107+'2.3 Augex (E)- Nominal values'!AM107</f>
        <v>0</v>
      </c>
      <c r="AM107" s="124">
        <f>+'2.3 Augex (A) - Nominal values'!AM107+'2.3 Augex (E)- Nominal values'!AN107</f>
        <v>0</v>
      </c>
      <c r="AN107" s="124">
        <f>+'2.3 Augex (A) - Nominal values'!AN107+'2.3 Augex (E)- Nominal values'!AO107</f>
        <v>0</v>
      </c>
      <c r="AO107" s="124">
        <f>+'2.3 Augex (A) - Nominal values'!AO107+'2.3 Augex (E)- Nominal values'!AP107</f>
        <v>0</v>
      </c>
      <c r="AP107" s="68">
        <f t="shared" si="1"/>
        <v>0</v>
      </c>
      <c r="AQ107" s="124">
        <f>+'2.3 Augex (A) - Nominal values'!AQ107</f>
        <v>0</v>
      </c>
      <c r="AR107" s="124">
        <f>+'2.3 Augex (A) - Nominal values'!AR107+'2.3 Augex (E)- Nominal values'!AS107</f>
        <v>0</v>
      </c>
      <c r="AS107" s="124">
        <f>+'2.3 Augex (A) - Nominal values'!AS107+'2.3 Augex (E)- Nominal values'!AT107</f>
        <v>0</v>
      </c>
      <c r="AT107" s="124">
        <f>+'2.3 Augex (A) - Nominal values'!AT107+'2.3 Augex (E)- Nominal values'!AU107</f>
        <v>0</v>
      </c>
      <c r="AU107" s="124">
        <f>+'2.3 Augex (A) - Nominal values'!AU107+'2.3 Augex (E)- Nominal values'!AV107</f>
        <v>0</v>
      </c>
      <c r="AV107" s="124">
        <f>+'2.3 Augex (A) - Nominal values'!AV107+'2.3 Augex (E)- Nominal values'!AW107</f>
        <v>0</v>
      </c>
      <c r="AY107" s="33"/>
      <c r="AZ107" s="56"/>
      <c r="BA107" s="33"/>
    </row>
    <row r="108" spans="2:53" ht="15.75" thickBot="1">
      <c r="B108" s="117">
        <f>+'2.3 Augex (A) - Nominal values'!B108</f>
        <v>0</v>
      </c>
      <c r="C108" s="133"/>
      <c r="D108" s="133"/>
      <c r="E108" s="133"/>
      <c r="F108" s="133"/>
      <c r="G108" s="133"/>
      <c r="H108" s="133"/>
      <c r="I108" s="133"/>
      <c r="J108" s="133"/>
      <c r="K108" s="133"/>
      <c r="L108" s="133"/>
      <c r="M108" s="117">
        <f>+'2.3 Augex (A) - Nominal values'!M108</f>
        <v>0</v>
      </c>
      <c r="N108" s="117">
        <f>+'2.3 Augex (A) - Nominal values'!N108</f>
        <v>0</v>
      </c>
      <c r="O108" s="117">
        <f>+'2.3 Augex (A) - Nominal values'!O108</f>
        <v>0</v>
      </c>
      <c r="P108" s="117">
        <f>+'2.3 Augex (A) - Nominal values'!P108</f>
        <v>0</v>
      </c>
      <c r="Q108" s="124">
        <f>+'2.3 Augex (A) - Nominal values'!Q108+'2.3 Augex (E)- Nominal values'!Q108</f>
        <v>0</v>
      </c>
      <c r="R108" s="124">
        <f>+'2.3 Augex (A) - Nominal values'!R108+'2.3 Augex (E)- Nominal values'!R108</f>
        <v>0</v>
      </c>
      <c r="S108" s="124">
        <f>+'2.3 Augex (A) - Nominal values'!S108+'2.3 Augex (E)- Nominal values'!S108</f>
        <v>0</v>
      </c>
      <c r="T108" s="124">
        <f>+'2.3 Augex (A) - Nominal values'!T108+'2.3 Augex (E)- Nominal values'!T108</f>
        <v>0</v>
      </c>
      <c r="U108" s="124">
        <f>+'2.3 Augex (A) - Nominal values'!U108+'2.3 Augex (E)- Nominal values'!U108</f>
        <v>0</v>
      </c>
      <c r="V108" s="124">
        <f>+'2.3 Augex (A) - Nominal values'!V108+'2.3 Augex (E)- Nominal values'!V108</f>
        <v>0</v>
      </c>
      <c r="W108" s="124">
        <f>+'2.3 Augex (A) - Nominal values'!W108+'2.3 Augex (E)- Nominal values'!W108</f>
        <v>0</v>
      </c>
      <c r="X108" s="124">
        <f>+'2.3 Augex (A) - Nominal values'!X108+'2.3 Augex (E)- Nominal values'!X108</f>
        <v>0</v>
      </c>
      <c r="Y108" s="124">
        <f>+'2.3 Augex (A) - Nominal values'!Y108+'2.3 Augex (E)- Nominal values'!Z108</f>
        <v>0</v>
      </c>
      <c r="Z108" s="124">
        <f>+'2.3 Augex (A) - Nominal values'!Z108+'2.3 Augex (E)- Nominal values'!AA108</f>
        <v>0</v>
      </c>
      <c r="AA108" s="139"/>
      <c r="AB108" s="139"/>
      <c r="AC108" s="139"/>
      <c r="AD108" s="139"/>
      <c r="AE108" s="139"/>
      <c r="AF108" s="139"/>
      <c r="AG108" s="139"/>
      <c r="AH108" s="139"/>
      <c r="AI108" s="139"/>
      <c r="AJ108" s="139"/>
      <c r="AK108" s="124">
        <f>+'2.3 Augex (A) - Nominal values'!AK108+'2.3 Augex (E)- Nominal values'!AL108</f>
        <v>0</v>
      </c>
      <c r="AL108" s="124">
        <f>+'2.3 Augex (A) - Nominal values'!AL108+'2.3 Augex (E)- Nominal values'!AM108</f>
        <v>0</v>
      </c>
      <c r="AM108" s="124">
        <f>+'2.3 Augex (A) - Nominal values'!AM108+'2.3 Augex (E)- Nominal values'!AN108</f>
        <v>0</v>
      </c>
      <c r="AN108" s="124">
        <f>+'2.3 Augex (A) - Nominal values'!AN108+'2.3 Augex (E)- Nominal values'!AO108</f>
        <v>0</v>
      </c>
      <c r="AO108" s="124">
        <f>+'2.3 Augex (A) - Nominal values'!AO108+'2.3 Augex (E)- Nominal values'!AP108</f>
        <v>0</v>
      </c>
      <c r="AP108" s="68">
        <f t="shared" si="1"/>
        <v>0</v>
      </c>
      <c r="AQ108" s="124">
        <f>+'2.3 Augex (A) - Nominal values'!AQ108</f>
        <v>0</v>
      </c>
      <c r="AR108" s="124">
        <f>+'2.3 Augex (A) - Nominal values'!AR108+'2.3 Augex (E)- Nominal values'!AS108</f>
        <v>0</v>
      </c>
      <c r="AS108" s="124">
        <f>+'2.3 Augex (A) - Nominal values'!AS108+'2.3 Augex (E)- Nominal values'!AT108</f>
        <v>0</v>
      </c>
      <c r="AT108" s="124">
        <f>+'2.3 Augex (A) - Nominal values'!AT108+'2.3 Augex (E)- Nominal values'!AU108</f>
        <v>0</v>
      </c>
      <c r="AU108" s="124">
        <f>+'2.3 Augex (A) - Nominal values'!AU108+'2.3 Augex (E)- Nominal values'!AV108</f>
        <v>0</v>
      </c>
      <c r="AV108" s="124">
        <f>+'2.3 Augex (A) - Nominal values'!AV108+'2.3 Augex (E)- Nominal values'!AW108</f>
        <v>0</v>
      </c>
      <c r="AY108" s="33"/>
      <c r="AZ108" s="56"/>
      <c r="BA108" s="33"/>
    </row>
    <row r="109" spans="2:53" ht="15.75" thickBot="1">
      <c r="B109" s="117">
        <f>+'2.3 Augex (A) - Nominal values'!B109</f>
        <v>0</v>
      </c>
      <c r="C109" s="133"/>
      <c r="D109" s="133"/>
      <c r="E109" s="133"/>
      <c r="F109" s="133"/>
      <c r="G109" s="133"/>
      <c r="H109" s="133"/>
      <c r="I109" s="133"/>
      <c r="J109" s="133"/>
      <c r="K109" s="133"/>
      <c r="L109" s="133"/>
      <c r="M109" s="117">
        <f>+'2.3 Augex (A) - Nominal values'!M109</f>
        <v>0</v>
      </c>
      <c r="N109" s="117">
        <f>+'2.3 Augex (A) - Nominal values'!N109</f>
        <v>0</v>
      </c>
      <c r="O109" s="117">
        <f>+'2.3 Augex (A) - Nominal values'!O109</f>
        <v>0</v>
      </c>
      <c r="P109" s="117">
        <f>+'2.3 Augex (A) - Nominal values'!P109</f>
        <v>0</v>
      </c>
      <c r="Q109" s="124">
        <f>+'2.3 Augex (A) - Nominal values'!Q109+'2.3 Augex (E)- Nominal values'!Q109</f>
        <v>0</v>
      </c>
      <c r="R109" s="124">
        <f>+'2.3 Augex (A) - Nominal values'!R109+'2.3 Augex (E)- Nominal values'!R109</f>
        <v>0</v>
      </c>
      <c r="S109" s="124">
        <f>+'2.3 Augex (A) - Nominal values'!S109+'2.3 Augex (E)- Nominal values'!S109</f>
        <v>0</v>
      </c>
      <c r="T109" s="124">
        <f>+'2.3 Augex (A) - Nominal values'!T109+'2.3 Augex (E)- Nominal values'!T109</f>
        <v>0</v>
      </c>
      <c r="U109" s="124">
        <f>+'2.3 Augex (A) - Nominal values'!U109+'2.3 Augex (E)- Nominal values'!U109</f>
        <v>0</v>
      </c>
      <c r="V109" s="124">
        <f>+'2.3 Augex (A) - Nominal values'!V109+'2.3 Augex (E)- Nominal values'!V109</f>
        <v>0</v>
      </c>
      <c r="W109" s="124">
        <f>+'2.3 Augex (A) - Nominal values'!W109+'2.3 Augex (E)- Nominal values'!W109</f>
        <v>0</v>
      </c>
      <c r="X109" s="124">
        <f>+'2.3 Augex (A) - Nominal values'!X109+'2.3 Augex (E)- Nominal values'!X109</f>
        <v>0</v>
      </c>
      <c r="Y109" s="124">
        <f>+'2.3 Augex (A) - Nominal values'!Y109+'2.3 Augex (E)- Nominal values'!Z109</f>
        <v>0</v>
      </c>
      <c r="Z109" s="124">
        <f>+'2.3 Augex (A) - Nominal values'!Z109+'2.3 Augex (E)- Nominal values'!AA109</f>
        <v>0</v>
      </c>
      <c r="AA109" s="139"/>
      <c r="AB109" s="139"/>
      <c r="AC109" s="139"/>
      <c r="AD109" s="139"/>
      <c r="AE109" s="139"/>
      <c r="AF109" s="139"/>
      <c r="AG109" s="139"/>
      <c r="AH109" s="139"/>
      <c r="AI109" s="139"/>
      <c r="AJ109" s="139"/>
      <c r="AK109" s="124">
        <f>+'2.3 Augex (A) - Nominal values'!AK109+'2.3 Augex (E)- Nominal values'!AL109</f>
        <v>0</v>
      </c>
      <c r="AL109" s="124">
        <f>+'2.3 Augex (A) - Nominal values'!AL109+'2.3 Augex (E)- Nominal values'!AM109</f>
        <v>0</v>
      </c>
      <c r="AM109" s="124">
        <f>+'2.3 Augex (A) - Nominal values'!AM109+'2.3 Augex (E)- Nominal values'!AN109</f>
        <v>0</v>
      </c>
      <c r="AN109" s="124">
        <f>+'2.3 Augex (A) - Nominal values'!AN109+'2.3 Augex (E)- Nominal values'!AO109</f>
        <v>0</v>
      </c>
      <c r="AO109" s="124">
        <f>+'2.3 Augex (A) - Nominal values'!AO109+'2.3 Augex (E)- Nominal values'!AP109</f>
        <v>0</v>
      </c>
      <c r="AP109" s="68">
        <f t="shared" si="1"/>
        <v>0</v>
      </c>
      <c r="AQ109" s="124">
        <f>+'2.3 Augex (A) - Nominal values'!AQ109</f>
        <v>0</v>
      </c>
      <c r="AR109" s="124">
        <f>+'2.3 Augex (A) - Nominal values'!AR109+'2.3 Augex (E)- Nominal values'!AS109</f>
        <v>0</v>
      </c>
      <c r="AS109" s="124">
        <f>+'2.3 Augex (A) - Nominal values'!AS109+'2.3 Augex (E)- Nominal values'!AT109</f>
        <v>0</v>
      </c>
      <c r="AT109" s="124">
        <f>+'2.3 Augex (A) - Nominal values'!AT109+'2.3 Augex (E)- Nominal values'!AU109</f>
        <v>0</v>
      </c>
      <c r="AU109" s="124">
        <f>+'2.3 Augex (A) - Nominal values'!AU109+'2.3 Augex (E)- Nominal values'!AV109</f>
        <v>0</v>
      </c>
      <c r="AV109" s="124">
        <f>+'2.3 Augex (A) - Nominal values'!AV109+'2.3 Augex (E)- Nominal values'!AW109</f>
        <v>0</v>
      </c>
      <c r="AY109" s="33"/>
      <c r="AZ109" s="56"/>
      <c r="BA109" s="33"/>
    </row>
    <row r="110" spans="2:53" ht="15.75" thickBot="1">
      <c r="B110" s="117">
        <f>+'2.3 Augex (A) - Nominal values'!B110</f>
        <v>0</v>
      </c>
      <c r="C110" s="133"/>
      <c r="D110" s="133"/>
      <c r="E110" s="133"/>
      <c r="F110" s="133"/>
      <c r="G110" s="133"/>
      <c r="H110" s="133"/>
      <c r="I110" s="133"/>
      <c r="J110" s="133"/>
      <c r="K110" s="133"/>
      <c r="L110" s="133"/>
      <c r="M110" s="117">
        <f>+'2.3 Augex (A) - Nominal values'!M110</f>
        <v>0</v>
      </c>
      <c r="N110" s="117">
        <f>+'2.3 Augex (A) - Nominal values'!N110</f>
        <v>0</v>
      </c>
      <c r="O110" s="117">
        <f>+'2.3 Augex (A) - Nominal values'!O110</f>
        <v>0</v>
      </c>
      <c r="P110" s="117">
        <f>+'2.3 Augex (A) - Nominal values'!P110</f>
        <v>0</v>
      </c>
      <c r="Q110" s="124">
        <f>+'2.3 Augex (A) - Nominal values'!Q110+'2.3 Augex (E)- Nominal values'!Q110</f>
        <v>0</v>
      </c>
      <c r="R110" s="124">
        <f>+'2.3 Augex (A) - Nominal values'!R110+'2.3 Augex (E)- Nominal values'!R110</f>
        <v>0</v>
      </c>
      <c r="S110" s="124">
        <f>+'2.3 Augex (A) - Nominal values'!S110+'2.3 Augex (E)- Nominal values'!S110</f>
        <v>0</v>
      </c>
      <c r="T110" s="124">
        <f>+'2.3 Augex (A) - Nominal values'!T110+'2.3 Augex (E)- Nominal values'!T110</f>
        <v>0</v>
      </c>
      <c r="U110" s="124">
        <f>+'2.3 Augex (A) - Nominal values'!U110+'2.3 Augex (E)- Nominal values'!U110</f>
        <v>0</v>
      </c>
      <c r="V110" s="124">
        <f>+'2.3 Augex (A) - Nominal values'!V110+'2.3 Augex (E)- Nominal values'!V110</f>
        <v>0</v>
      </c>
      <c r="W110" s="124">
        <f>+'2.3 Augex (A) - Nominal values'!W110+'2.3 Augex (E)- Nominal values'!W110</f>
        <v>0</v>
      </c>
      <c r="X110" s="124">
        <f>+'2.3 Augex (A) - Nominal values'!X110+'2.3 Augex (E)- Nominal values'!X110</f>
        <v>0</v>
      </c>
      <c r="Y110" s="124">
        <f>+'2.3 Augex (A) - Nominal values'!Y110+'2.3 Augex (E)- Nominal values'!Z110</f>
        <v>0</v>
      </c>
      <c r="Z110" s="124">
        <f>+'2.3 Augex (A) - Nominal values'!Z110+'2.3 Augex (E)- Nominal values'!AA110</f>
        <v>0</v>
      </c>
      <c r="AA110" s="139"/>
      <c r="AB110" s="139"/>
      <c r="AC110" s="139"/>
      <c r="AD110" s="139"/>
      <c r="AE110" s="139"/>
      <c r="AF110" s="139"/>
      <c r="AG110" s="139"/>
      <c r="AH110" s="139"/>
      <c r="AI110" s="139"/>
      <c r="AJ110" s="139"/>
      <c r="AK110" s="124">
        <f>+'2.3 Augex (A) - Nominal values'!AK110+'2.3 Augex (E)- Nominal values'!AL110</f>
        <v>0</v>
      </c>
      <c r="AL110" s="124">
        <f>+'2.3 Augex (A) - Nominal values'!AL110+'2.3 Augex (E)- Nominal values'!AM110</f>
        <v>0</v>
      </c>
      <c r="AM110" s="124">
        <f>+'2.3 Augex (A) - Nominal values'!AM110+'2.3 Augex (E)- Nominal values'!AN110</f>
        <v>0</v>
      </c>
      <c r="AN110" s="124">
        <f>+'2.3 Augex (A) - Nominal values'!AN110+'2.3 Augex (E)- Nominal values'!AO110</f>
        <v>0</v>
      </c>
      <c r="AO110" s="124">
        <f>+'2.3 Augex (A) - Nominal values'!AO110+'2.3 Augex (E)- Nominal values'!AP110</f>
        <v>0</v>
      </c>
      <c r="AP110" s="68">
        <f t="shared" si="1"/>
        <v>0</v>
      </c>
      <c r="AQ110" s="124">
        <f>+'2.3 Augex (A) - Nominal values'!AQ110</f>
        <v>0</v>
      </c>
      <c r="AR110" s="124">
        <f>+'2.3 Augex (A) - Nominal values'!AR110+'2.3 Augex (E)- Nominal values'!AS110</f>
        <v>0</v>
      </c>
      <c r="AS110" s="124">
        <f>+'2.3 Augex (A) - Nominal values'!AS110+'2.3 Augex (E)- Nominal values'!AT110</f>
        <v>0</v>
      </c>
      <c r="AT110" s="124">
        <f>+'2.3 Augex (A) - Nominal values'!AT110+'2.3 Augex (E)- Nominal values'!AU110</f>
        <v>0</v>
      </c>
      <c r="AU110" s="124">
        <f>+'2.3 Augex (A) - Nominal values'!AU110+'2.3 Augex (E)- Nominal values'!AV110</f>
        <v>0</v>
      </c>
      <c r="AV110" s="124">
        <f>+'2.3 Augex (A) - Nominal values'!AV110+'2.3 Augex (E)- Nominal values'!AW110</f>
        <v>0</v>
      </c>
      <c r="AY110" s="33"/>
      <c r="AZ110" s="56"/>
      <c r="BA110" s="33"/>
    </row>
    <row r="111" spans="2:53" ht="15.75" thickBot="1">
      <c r="B111" s="117">
        <f>+'2.3 Augex (A) - Nominal values'!B111</f>
        <v>0</v>
      </c>
      <c r="C111" s="133"/>
      <c r="D111" s="133"/>
      <c r="E111" s="133"/>
      <c r="F111" s="133"/>
      <c r="G111" s="133"/>
      <c r="H111" s="133"/>
      <c r="I111" s="133"/>
      <c r="J111" s="133"/>
      <c r="K111" s="133"/>
      <c r="L111" s="133"/>
      <c r="M111" s="117">
        <f>+'2.3 Augex (A) - Nominal values'!M111</f>
        <v>0</v>
      </c>
      <c r="N111" s="117">
        <f>+'2.3 Augex (A) - Nominal values'!N111</f>
        <v>0</v>
      </c>
      <c r="O111" s="117">
        <f>+'2.3 Augex (A) - Nominal values'!O111</f>
        <v>0</v>
      </c>
      <c r="P111" s="117">
        <f>+'2.3 Augex (A) - Nominal values'!P111</f>
        <v>0</v>
      </c>
      <c r="Q111" s="124">
        <f>+'2.3 Augex (A) - Nominal values'!Q111+'2.3 Augex (E)- Nominal values'!Q111</f>
        <v>0</v>
      </c>
      <c r="R111" s="124">
        <f>+'2.3 Augex (A) - Nominal values'!R111+'2.3 Augex (E)- Nominal values'!R111</f>
        <v>0</v>
      </c>
      <c r="S111" s="124">
        <f>+'2.3 Augex (A) - Nominal values'!S111+'2.3 Augex (E)- Nominal values'!S111</f>
        <v>0</v>
      </c>
      <c r="T111" s="124">
        <f>+'2.3 Augex (A) - Nominal values'!T111+'2.3 Augex (E)- Nominal values'!T111</f>
        <v>0</v>
      </c>
      <c r="U111" s="124">
        <f>+'2.3 Augex (A) - Nominal values'!U111+'2.3 Augex (E)- Nominal values'!U111</f>
        <v>0</v>
      </c>
      <c r="V111" s="124">
        <f>+'2.3 Augex (A) - Nominal values'!V111+'2.3 Augex (E)- Nominal values'!V111</f>
        <v>0</v>
      </c>
      <c r="W111" s="124">
        <f>+'2.3 Augex (A) - Nominal values'!W111+'2.3 Augex (E)- Nominal values'!W111</f>
        <v>0</v>
      </c>
      <c r="X111" s="124">
        <f>+'2.3 Augex (A) - Nominal values'!X111+'2.3 Augex (E)- Nominal values'!X111</f>
        <v>0</v>
      </c>
      <c r="Y111" s="124">
        <f>+'2.3 Augex (A) - Nominal values'!Y111+'2.3 Augex (E)- Nominal values'!Z111</f>
        <v>0</v>
      </c>
      <c r="Z111" s="124">
        <f>+'2.3 Augex (A) - Nominal values'!Z111+'2.3 Augex (E)- Nominal values'!AA111</f>
        <v>0</v>
      </c>
      <c r="AA111" s="139"/>
      <c r="AB111" s="139"/>
      <c r="AC111" s="139"/>
      <c r="AD111" s="139"/>
      <c r="AE111" s="139"/>
      <c r="AF111" s="139"/>
      <c r="AG111" s="139"/>
      <c r="AH111" s="139"/>
      <c r="AI111" s="139"/>
      <c r="AJ111" s="139"/>
      <c r="AK111" s="124">
        <f>+'2.3 Augex (A) - Nominal values'!AK111+'2.3 Augex (E)- Nominal values'!AL111</f>
        <v>0</v>
      </c>
      <c r="AL111" s="124">
        <f>+'2.3 Augex (A) - Nominal values'!AL111+'2.3 Augex (E)- Nominal values'!AM111</f>
        <v>0</v>
      </c>
      <c r="AM111" s="124">
        <f>+'2.3 Augex (A) - Nominal values'!AM111+'2.3 Augex (E)- Nominal values'!AN111</f>
        <v>0</v>
      </c>
      <c r="AN111" s="124">
        <f>+'2.3 Augex (A) - Nominal values'!AN111+'2.3 Augex (E)- Nominal values'!AO111</f>
        <v>0</v>
      </c>
      <c r="AO111" s="124">
        <f>+'2.3 Augex (A) - Nominal values'!AO111+'2.3 Augex (E)- Nominal values'!AP111</f>
        <v>0</v>
      </c>
      <c r="AP111" s="68">
        <f t="shared" si="1"/>
        <v>0</v>
      </c>
      <c r="AQ111" s="124">
        <f>+'2.3 Augex (A) - Nominal values'!AQ111</f>
        <v>0</v>
      </c>
      <c r="AR111" s="124">
        <f>+'2.3 Augex (A) - Nominal values'!AR111+'2.3 Augex (E)- Nominal values'!AS111</f>
        <v>0</v>
      </c>
      <c r="AS111" s="124">
        <f>+'2.3 Augex (A) - Nominal values'!AS111+'2.3 Augex (E)- Nominal values'!AT111</f>
        <v>0</v>
      </c>
      <c r="AT111" s="124">
        <f>+'2.3 Augex (A) - Nominal values'!AT111+'2.3 Augex (E)- Nominal values'!AU111</f>
        <v>0</v>
      </c>
      <c r="AU111" s="124">
        <f>+'2.3 Augex (A) - Nominal values'!AU111+'2.3 Augex (E)- Nominal values'!AV111</f>
        <v>0</v>
      </c>
      <c r="AV111" s="124">
        <f>+'2.3 Augex (A) - Nominal values'!AV111+'2.3 Augex (E)- Nominal values'!AW111</f>
        <v>0</v>
      </c>
      <c r="AY111" s="33"/>
      <c r="AZ111" s="56"/>
      <c r="BA111" s="33"/>
    </row>
    <row r="112" spans="2:53" ht="15.75" thickBot="1">
      <c r="B112" s="117">
        <f>+'2.3 Augex (A) - Nominal values'!B112</f>
        <v>0</v>
      </c>
      <c r="C112" s="133"/>
      <c r="D112" s="133"/>
      <c r="E112" s="133"/>
      <c r="F112" s="133"/>
      <c r="G112" s="133"/>
      <c r="H112" s="133"/>
      <c r="I112" s="133"/>
      <c r="J112" s="133"/>
      <c r="K112" s="133"/>
      <c r="L112" s="133"/>
      <c r="M112" s="117">
        <f>+'2.3 Augex (A) - Nominal values'!M112</f>
        <v>0</v>
      </c>
      <c r="N112" s="117">
        <f>+'2.3 Augex (A) - Nominal values'!N112</f>
        <v>0</v>
      </c>
      <c r="O112" s="117">
        <f>+'2.3 Augex (A) - Nominal values'!O112</f>
        <v>0</v>
      </c>
      <c r="P112" s="117">
        <f>+'2.3 Augex (A) - Nominal values'!P112</f>
        <v>0</v>
      </c>
      <c r="Q112" s="124">
        <f>+'2.3 Augex (A) - Nominal values'!Q112+'2.3 Augex (E)- Nominal values'!Q112</f>
        <v>0</v>
      </c>
      <c r="R112" s="124">
        <f>+'2.3 Augex (A) - Nominal values'!R112+'2.3 Augex (E)- Nominal values'!R112</f>
        <v>0</v>
      </c>
      <c r="S112" s="124">
        <f>+'2.3 Augex (A) - Nominal values'!S112+'2.3 Augex (E)- Nominal values'!S112</f>
        <v>0</v>
      </c>
      <c r="T112" s="124">
        <f>+'2.3 Augex (A) - Nominal values'!T112+'2.3 Augex (E)- Nominal values'!T112</f>
        <v>0</v>
      </c>
      <c r="U112" s="124">
        <f>+'2.3 Augex (A) - Nominal values'!U112+'2.3 Augex (E)- Nominal values'!U112</f>
        <v>0</v>
      </c>
      <c r="V112" s="124">
        <f>+'2.3 Augex (A) - Nominal values'!V112+'2.3 Augex (E)- Nominal values'!V112</f>
        <v>0</v>
      </c>
      <c r="W112" s="124">
        <f>+'2.3 Augex (A) - Nominal values'!W112+'2.3 Augex (E)- Nominal values'!W112</f>
        <v>0</v>
      </c>
      <c r="X112" s="124">
        <f>+'2.3 Augex (A) - Nominal values'!X112+'2.3 Augex (E)- Nominal values'!X112</f>
        <v>0</v>
      </c>
      <c r="Y112" s="124">
        <f>+'2.3 Augex (A) - Nominal values'!Y112+'2.3 Augex (E)- Nominal values'!Z112</f>
        <v>0</v>
      </c>
      <c r="Z112" s="124">
        <f>+'2.3 Augex (A) - Nominal values'!Z112+'2.3 Augex (E)- Nominal values'!AA112</f>
        <v>0</v>
      </c>
      <c r="AA112" s="139"/>
      <c r="AB112" s="139"/>
      <c r="AC112" s="139"/>
      <c r="AD112" s="139"/>
      <c r="AE112" s="139"/>
      <c r="AF112" s="139"/>
      <c r="AG112" s="139"/>
      <c r="AH112" s="139"/>
      <c r="AI112" s="139"/>
      <c r="AJ112" s="139"/>
      <c r="AK112" s="124">
        <f>+'2.3 Augex (A) - Nominal values'!AK112+'2.3 Augex (E)- Nominal values'!AL112</f>
        <v>0</v>
      </c>
      <c r="AL112" s="124">
        <f>+'2.3 Augex (A) - Nominal values'!AL112+'2.3 Augex (E)- Nominal values'!AM112</f>
        <v>0</v>
      </c>
      <c r="AM112" s="124">
        <f>+'2.3 Augex (A) - Nominal values'!AM112+'2.3 Augex (E)- Nominal values'!AN112</f>
        <v>0</v>
      </c>
      <c r="AN112" s="124">
        <f>+'2.3 Augex (A) - Nominal values'!AN112+'2.3 Augex (E)- Nominal values'!AO112</f>
        <v>0</v>
      </c>
      <c r="AO112" s="124">
        <f>+'2.3 Augex (A) - Nominal values'!AO112+'2.3 Augex (E)- Nominal values'!AP112</f>
        <v>0</v>
      </c>
      <c r="AP112" s="68">
        <f t="shared" si="1"/>
        <v>0</v>
      </c>
      <c r="AQ112" s="124">
        <f>+'2.3 Augex (A) - Nominal values'!AQ112</f>
        <v>0</v>
      </c>
      <c r="AR112" s="124">
        <f>+'2.3 Augex (A) - Nominal values'!AR112+'2.3 Augex (E)- Nominal values'!AS112</f>
        <v>0</v>
      </c>
      <c r="AS112" s="124">
        <f>+'2.3 Augex (A) - Nominal values'!AS112+'2.3 Augex (E)- Nominal values'!AT112</f>
        <v>0</v>
      </c>
      <c r="AT112" s="124">
        <f>+'2.3 Augex (A) - Nominal values'!AT112+'2.3 Augex (E)- Nominal values'!AU112</f>
        <v>0</v>
      </c>
      <c r="AU112" s="124">
        <f>+'2.3 Augex (A) - Nominal values'!AU112+'2.3 Augex (E)- Nominal values'!AV112</f>
        <v>0</v>
      </c>
      <c r="AV112" s="124">
        <f>+'2.3 Augex (A) - Nominal values'!AV112+'2.3 Augex (E)- Nominal values'!AW112</f>
        <v>0</v>
      </c>
      <c r="AY112" s="33"/>
      <c r="AZ112" s="56"/>
      <c r="BA112" s="33"/>
    </row>
    <row r="113" spans="2:53" ht="15.75" thickBot="1">
      <c r="B113" s="117">
        <f>+'2.3 Augex (A) - Nominal values'!B113</f>
        <v>0</v>
      </c>
      <c r="C113" s="133"/>
      <c r="D113" s="133"/>
      <c r="E113" s="133"/>
      <c r="F113" s="133"/>
      <c r="G113" s="133"/>
      <c r="H113" s="133"/>
      <c r="I113" s="133"/>
      <c r="J113" s="133"/>
      <c r="K113" s="133"/>
      <c r="L113" s="133"/>
      <c r="M113" s="117">
        <f>+'2.3 Augex (A) - Nominal values'!M113</f>
        <v>0</v>
      </c>
      <c r="N113" s="117">
        <f>+'2.3 Augex (A) - Nominal values'!N113</f>
        <v>0</v>
      </c>
      <c r="O113" s="117">
        <f>+'2.3 Augex (A) - Nominal values'!O113</f>
        <v>0</v>
      </c>
      <c r="P113" s="117">
        <f>+'2.3 Augex (A) - Nominal values'!P113</f>
        <v>0</v>
      </c>
      <c r="Q113" s="124">
        <f>+'2.3 Augex (A) - Nominal values'!Q113+'2.3 Augex (E)- Nominal values'!Q113</f>
        <v>0</v>
      </c>
      <c r="R113" s="124">
        <f>+'2.3 Augex (A) - Nominal values'!R113+'2.3 Augex (E)- Nominal values'!R113</f>
        <v>0</v>
      </c>
      <c r="S113" s="124">
        <f>+'2.3 Augex (A) - Nominal values'!S113+'2.3 Augex (E)- Nominal values'!S113</f>
        <v>0</v>
      </c>
      <c r="T113" s="124">
        <f>+'2.3 Augex (A) - Nominal values'!T113+'2.3 Augex (E)- Nominal values'!T113</f>
        <v>0</v>
      </c>
      <c r="U113" s="124">
        <f>+'2.3 Augex (A) - Nominal values'!U113+'2.3 Augex (E)- Nominal values'!U113</f>
        <v>0</v>
      </c>
      <c r="V113" s="124">
        <f>+'2.3 Augex (A) - Nominal values'!V113+'2.3 Augex (E)- Nominal values'!V113</f>
        <v>0</v>
      </c>
      <c r="W113" s="124">
        <f>+'2.3 Augex (A) - Nominal values'!W113+'2.3 Augex (E)- Nominal values'!W113</f>
        <v>0</v>
      </c>
      <c r="X113" s="124">
        <f>+'2.3 Augex (A) - Nominal values'!X113+'2.3 Augex (E)- Nominal values'!X113</f>
        <v>0</v>
      </c>
      <c r="Y113" s="124">
        <f>+'2.3 Augex (A) - Nominal values'!Y113+'2.3 Augex (E)- Nominal values'!Z113</f>
        <v>0</v>
      </c>
      <c r="Z113" s="124">
        <f>+'2.3 Augex (A) - Nominal values'!Z113+'2.3 Augex (E)- Nominal values'!AA113</f>
        <v>0</v>
      </c>
      <c r="AA113" s="139"/>
      <c r="AB113" s="139"/>
      <c r="AC113" s="139"/>
      <c r="AD113" s="139"/>
      <c r="AE113" s="139"/>
      <c r="AF113" s="139"/>
      <c r="AG113" s="139"/>
      <c r="AH113" s="139"/>
      <c r="AI113" s="139"/>
      <c r="AJ113" s="139"/>
      <c r="AK113" s="124">
        <f>+'2.3 Augex (A) - Nominal values'!AK113+'2.3 Augex (E)- Nominal values'!AL113</f>
        <v>0</v>
      </c>
      <c r="AL113" s="124">
        <f>+'2.3 Augex (A) - Nominal values'!AL113+'2.3 Augex (E)- Nominal values'!AM113</f>
        <v>0</v>
      </c>
      <c r="AM113" s="124">
        <f>+'2.3 Augex (A) - Nominal values'!AM113+'2.3 Augex (E)- Nominal values'!AN113</f>
        <v>0</v>
      </c>
      <c r="AN113" s="124">
        <f>+'2.3 Augex (A) - Nominal values'!AN113+'2.3 Augex (E)- Nominal values'!AO113</f>
        <v>0</v>
      </c>
      <c r="AO113" s="124">
        <f>+'2.3 Augex (A) - Nominal values'!AO113+'2.3 Augex (E)- Nominal values'!AP113</f>
        <v>0</v>
      </c>
      <c r="AP113" s="68">
        <f t="shared" si="1"/>
        <v>0</v>
      </c>
      <c r="AQ113" s="124">
        <f>+'2.3 Augex (A) - Nominal values'!AQ113</f>
        <v>0</v>
      </c>
      <c r="AR113" s="124">
        <f>+'2.3 Augex (A) - Nominal values'!AR113+'2.3 Augex (E)- Nominal values'!AS113</f>
        <v>0</v>
      </c>
      <c r="AS113" s="124">
        <f>+'2.3 Augex (A) - Nominal values'!AS113+'2.3 Augex (E)- Nominal values'!AT113</f>
        <v>0</v>
      </c>
      <c r="AT113" s="124">
        <f>+'2.3 Augex (A) - Nominal values'!AT113+'2.3 Augex (E)- Nominal values'!AU113</f>
        <v>0</v>
      </c>
      <c r="AU113" s="124">
        <f>+'2.3 Augex (A) - Nominal values'!AU113+'2.3 Augex (E)- Nominal values'!AV113</f>
        <v>0</v>
      </c>
      <c r="AV113" s="124">
        <f>+'2.3 Augex (A) - Nominal values'!AV113+'2.3 Augex (E)- Nominal values'!AW113</f>
        <v>0</v>
      </c>
      <c r="AY113" s="33"/>
      <c r="AZ113" s="56"/>
      <c r="BA113" s="33"/>
    </row>
    <row r="114" spans="2:53" ht="15.75" thickBot="1">
      <c r="B114" s="117">
        <f>+'2.3 Augex (A) - Nominal values'!B114</f>
        <v>0</v>
      </c>
      <c r="C114" s="133"/>
      <c r="D114" s="133"/>
      <c r="E114" s="133"/>
      <c r="F114" s="133"/>
      <c r="G114" s="133"/>
      <c r="H114" s="133"/>
      <c r="I114" s="133"/>
      <c r="J114" s="133"/>
      <c r="K114" s="133"/>
      <c r="L114" s="133"/>
      <c r="M114" s="117">
        <f>+'2.3 Augex (A) - Nominal values'!M114</f>
        <v>0</v>
      </c>
      <c r="N114" s="117">
        <f>+'2.3 Augex (A) - Nominal values'!N114</f>
        <v>0</v>
      </c>
      <c r="O114" s="117">
        <f>+'2.3 Augex (A) - Nominal values'!O114</f>
        <v>0</v>
      </c>
      <c r="P114" s="117">
        <f>+'2.3 Augex (A) - Nominal values'!P114</f>
        <v>0</v>
      </c>
      <c r="Q114" s="124">
        <f>+'2.3 Augex (A) - Nominal values'!Q114+'2.3 Augex (E)- Nominal values'!Q114</f>
        <v>0</v>
      </c>
      <c r="R114" s="124">
        <f>+'2.3 Augex (A) - Nominal values'!R114+'2.3 Augex (E)- Nominal values'!R114</f>
        <v>0</v>
      </c>
      <c r="S114" s="124">
        <f>+'2.3 Augex (A) - Nominal values'!S114+'2.3 Augex (E)- Nominal values'!S114</f>
        <v>0</v>
      </c>
      <c r="T114" s="124">
        <f>+'2.3 Augex (A) - Nominal values'!T114+'2.3 Augex (E)- Nominal values'!T114</f>
        <v>0</v>
      </c>
      <c r="U114" s="124">
        <f>+'2.3 Augex (A) - Nominal values'!U114+'2.3 Augex (E)- Nominal values'!U114</f>
        <v>0</v>
      </c>
      <c r="V114" s="124">
        <f>+'2.3 Augex (A) - Nominal values'!V114+'2.3 Augex (E)- Nominal values'!V114</f>
        <v>0</v>
      </c>
      <c r="W114" s="124">
        <f>+'2.3 Augex (A) - Nominal values'!W114+'2.3 Augex (E)- Nominal values'!W114</f>
        <v>0</v>
      </c>
      <c r="X114" s="124">
        <f>+'2.3 Augex (A) - Nominal values'!X114+'2.3 Augex (E)- Nominal values'!X114</f>
        <v>0</v>
      </c>
      <c r="Y114" s="124">
        <f>+'2.3 Augex (A) - Nominal values'!Y114+'2.3 Augex (E)- Nominal values'!Z114</f>
        <v>0</v>
      </c>
      <c r="Z114" s="124">
        <f>+'2.3 Augex (A) - Nominal values'!Z114+'2.3 Augex (E)- Nominal values'!AA114</f>
        <v>0</v>
      </c>
      <c r="AA114" s="139"/>
      <c r="AB114" s="139"/>
      <c r="AC114" s="139"/>
      <c r="AD114" s="139"/>
      <c r="AE114" s="139"/>
      <c r="AF114" s="139"/>
      <c r="AG114" s="139"/>
      <c r="AH114" s="139"/>
      <c r="AI114" s="139"/>
      <c r="AJ114" s="139"/>
      <c r="AK114" s="124">
        <f>+'2.3 Augex (A) - Nominal values'!AK114+'2.3 Augex (E)- Nominal values'!AL114</f>
        <v>0</v>
      </c>
      <c r="AL114" s="124">
        <f>+'2.3 Augex (A) - Nominal values'!AL114+'2.3 Augex (E)- Nominal values'!AM114</f>
        <v>0</v>
      </c>
      <c r="AM114" s="124">
        <f>+'2.3 Augex (A) - Nominal values'!AM114+'2.3 Augex (E)- Nominal values'!AN114</f>
        <v>0</v>
      </c>
      <c r="AN114" s="124">
        <f>+'2.3 Augex (A) - Nominal values'!AN114+'2.3 Augex (E)- Nominal values'!AO114</f>
        <v>0</v>
      </c>
      <c r="AO114" s="124">
        <f>+'2.3 Augex (A) - Nominal values'!AO114+'2.3 Augex (E)- Nominal values'!AP114</f>
        <v>0</v>
      </c>
      <c r="AP114" s="68">
        <f t="shared" si="1"/>
        <v>0</v>
      </c>
      <c r="AQ114" s="124">
        <f>+'2.3 Augex (A) - Nominal values'!AQ114</f>
        <v>0</v>
      </c>
      <c r="AR114" s="124">
        <f>+'2.3 Augex (A) - Nominal values'!AR114+'2.3 Augex (E)- Nominal values'!AS114</f>
        <v>0</v>
      </c>
      <c r="AS114" s="124">
        <f>+'2.3 Augex (A) - Nominal values'!AS114+'2.3 Augex (E)- Nominal values'!AT114</f>
        <v>0</v>
      </c>
      <c r="AT114" s="124">
        <f>+'2.3 Augex (A) - Nominal values'!AT114+'2.3 Augex (E)- Nominal values'!AU114</f>
        <v>0</v>
      </c>
      <c r="AU114" s="124">
        <f>+'2.3 Augex (A) - Nominal values'!AU114+'2.3 Augex (E)- Nominal values'!AV114</f>
        <v>0</v>
      </c>
      <c r="AV114" s="124">
        <f>+'2.3 Augex (A) - Nominal values'!AV114+'2.3 Augex (E)- Nominal values'!AW114</f>
        <v>0</v>
      </c>
      <c r="AY114" s="33"/>
      <c r="AZ114" s="56"/>
      <c r="BA114" s="33"/>
    </row>
    <row r="115" spans="2:53" ht="15.75" thickBot="1">
      <c r="B115" s="117">
        <f>+'2.3 Augex (A) - Nominal values'!B115</f>
        <v>0</v>
      </c>
      <c r="C115" s="133"/>
      <c r="D115" s="133"/>
      <c r="E115" s="133"/>
      <c r="F115" s="133"/>
      <c r="G115" s="133"/>
      <c r="H115" s="133"/>
      <c r="I115" s="133"/>
      <c r="J115" s="133"/>
      <c r="K115" s="133"/>
      <c r="L115" s="133"/>
      <c r="M115" s="117">
        <f>+'2.3 Augex (A) - Nominal values'!M115</f>
        <v>0</v>
      </c>
      <c r="N115" s="117">
        <f>+'2.3 Augex (A) - Nominal values'!N115</f>
        <v>0</v>
      </c>
      <c r="O115" s="117">
        <f>+'2.3 Augex (A) - Nominal values'!O115</f>
        <v>0</v>
      </c>
      <c r="P115" s="117">
        <f>+'2.3 Augex (A) - Nominal values'!P115</f>
        <v>0</v>
      </c>
      <c r="Q115" s="124">
        <f>+'2.3 Augex (A) - Nominal values'!Q115+'2.3 Augex (E)- Nominal values'!Q115</f>
        <v>0</v>
      </c>
      <c r="R115" s="124">
        <f>+'2.3 Augex (A) - Nominal values'!R115+'2.3 Augex (E)- Nominal values'!R115</f>
        <v>0</v>
      </c>
      <c r="S115" s="124">
        <f>+'2.3 Augex (A) - Nominal values'!S115+'2.3 Augex (E)- Nominal values'!S115</f>
        <v>0</v>
      </c>
      <c r="T115" s="124">
        <f>+'2.3 Augex (A) - Nominal values'!T115+'2.3 Augex (E)- Nominal values'!T115</f>
        <v>0</v>
      </c>
      <c r="U115" s="124">
        <f>+'2.3 Augex (A) - Nominal values'!U115+'2.3 Augex (E)- Nominal values'!U115</f>
        <v>0</v>
      </c>
      <c r="V115" s="124">
        <f>+'2.3 Augex (A) - Nominal values'!V115+'2.3 Augex (E)- Nominal values'!V115</f>
        <v>0</v>
      </c>
      <c r="W115" s="124">
        <f>+'2.3 Augex (A) - Nominal values'!W115+'2.3 Augex (E)- Nominal values'!W115</f>
        <v>0</v>
      </c>
      <c r="X115" s="124">
        <f>+'2.3 Augex (A) - Nominal values'!X115+'2.3 Augex (E)- Nominal values'!X115</f>
        <v>0</v>
      </c>
      <c r="Y115" s="124">
        <f>+'2.3 Augex (A) - Nominal values'!Y115+'2.3 Augex (E)- Nominal values'!Z115</f>
        <v>0</v>
      </c>
      <c r="Z115" s="124">
        <f>+'2.3 Augex (A) - Nominal values'!Z115+'2.3 Augex (E)- Nominal values'!AA115</f>
        <v>0</v>
      </c>
      <c r="AA115" s="139"/>
      <c r="AB115" s="139"/>
      <c r="AC115" s="139"/>
      <c r="AD115" s="139"/>
      <c r="AE115" s="139"/>
      <c r="AF115" s="139"/>
      <c r="AG115" s="139"/>
      <c r="AH115" s="139"/>
      <c r="AI115" s="139"/>
      <c r="AJ115" s="139"/>
      <c r="AK115" s="124">
        <f>+'2.3 Augex (A) - Nominal values'!AK115+'2.3 Augex (E)- Nominal values'!AL115</f>
        <v>0</v>
      </c>
      <c r="AL115" s="124">
        <f>+'2.3 Augex (A) - Nominal values'!AL115+'2.3 Augex (E)- Nominal values'!AM115</f>
        <v>0</v>
      </c>
      <c r="AM115" s="124">
        <f>+'2.3 Augex (A) - Nominal values'!AM115+'2.3 Augex (E)- Nominal values'!AN115</f>
        <v>0</v>
      </c>
      <c r="AN115" s="124">
        <f>+'2.3 Augex (A) - Nominal values'!AN115+'2.3 Augex (E)- Nominal values'!AO115</f>
        <v>0</v>
      </c>
      <c r="AO115" s="124">
        <f>+'2.3 Augex (A) - Nominal values'!AO115+'2.3 Augex (E)- Nominal values'!AP115</f>
        <v>0</v>
      </c>
      <c r="AP115" s="68">
        <f t="shared" si="1"/>
        <v>0</v>
      </c>
      <c r="AQ115" s="124">
        <f>+'2.3 Augex (A) - Nominal values'!AQ115</f>
        <v>0</v>
      </c>
      <c r="AR115" s="124">
        <f>+'2.3 Augex (A) - Nominal values'!AR115+'2.3 Augex (E)- Nominal values'!AS115</f>
        <v>0</v>
      </c>
      <c r="AS115" s="124">
        <f>+'2.3 Augex (A) - Nominal values'!AS115+'2.3 Augex (E)- Nominal values'!AT115</f>
        <v>0</v>
      </c>
      <c r="AT115" s="124">
        <f>+'2.3 Augex (A) - Nominal values'!AT115+'2.3 Augex (E)- Nominal values'!AU115</f>
        <v>0</v>
      </c>
      <c r="AU115" s="124">
        <f>+'2.3 Augex (A) - Nominal values'!AU115+'2.3 Augex (E)- Nominal values'!AV115</f>
        <v>0</v>
      </c>
      <c r="AV115" s="124">
        <f>+'2.3 Augex (A) - Nominal values'!AV115+'2.3 Augex (E)- Nominal values'!AW115</f>
        <v>0</v>
      </c>
      <c r="AY115" s="33"/>
      <c r="AZ115" s="56"/>
      <c r="BA115" s="33"/>
    </row>
    <row r="116" spans="2:53" ht="15.75" thickBot="1">
      <c r="B116" s="117">
        <f>+'2.3 Augex (A) - Nominal values'!B116</f>
        <v>0</v>
      </c>
      <c r="C116" s="133"/>
      <c r="D116" s="133"/>
      <c r="E116" s="133"/>
      <c r="F116" s="133"/>
      <c r="G116" s="133"/>
      <c r="H116" s="133"/>
      <c r="I116" s="133"/>
      <c r="J116" s="133"/>
      <c r="K116" s="133"/>
      <c r="L116" s="133"/>
      <c r="M116" s="117">
        <f>+'2.3 Augex (A) - Nominal values'!M116</f>
        <v>0</v>
      </c>
      <c r="N116" s="117">
        <f>+'2.3 Augex (A) - Nominal values'!N116</f>
        <v>0</v>
      </c>
      <c r="O116" s="117">
        <f>+'2.3 Augex (A) - Nominal values'!O116</f>
        <v>0</v>
      </c>
      <c r="P116" s="117">
        <f>+'2.3 Augex (A) - Nominal values'!P116</f>
        <v>0</v>
      </c>
      <c r="Q116" s="124">
        <f>+'2.3 Augex (A) - Nominal values'!Q116+'2.3 Augex (E)- Nominal values'!Q116</f>
        <v>0</v>
      </c>
      <c r="R116" s="124">
        <f>+'2.3 Augex (A) - Nominal values'!R116+'2.3 Augex (E)- Nominal values'!R116</f>
        <v>0</v>
      </c>
      <c r="S116" s="124">
        <f>+'2.3 Augex (A) - Nominal values'!S116+'2.3 Augex (E)- Nominal values'!S116</f>
        <v>0</v>
      </c>
      <c r="T116" s="124">
        <f>+'2.3 Augex (A) - Nominal values'!T116+'2.3 Augex (E)- Nominal values'!T116</f>
        <v>0</v>
      </c>
      <c r="U116" s="124">
        <f>+'2.3 Augex (A) - Nominal values'!U116+'2.3 Augex (E)- Nominal values'!U116</f>
        <v>0</v>
      </c>
      <c r="V116" s="124">
        <f>+'2.3 Augex (A) - Nominal values'!V116+'2.3 Augex (E)- Nominal values'!V116</f>
        <v>0</v>
      </c>
      <c r="W116" s="124">
        <f>+'2.3 Augex (A) - Nominal values'!W116+'2.3 Augex (E)- Nominal values'!W116</f>
        <v>0</v>
      </c>
      <c r="X116" s="124">
        <f>+'2.3 Augex (A) - Nominal values'!X116+'2.3 Augex (E)- Nominal values'!X116</f>
        <v>0</v>
      </c>
      <c r="Y116" s="124">
        <f>+'2.3 Augex (A) - Nominal values'!Y116+'2.3 Augex (E)- Nominal values'!Z116</f>
        <v>0</v>
      </c>
      <c r="Z116" s="124">
        <f>+'2.3 Augex (A) - Nominal values'!Z116+'2.3 Augex (E)- Nominal values'!AA116</f>
        <v>0</v>
      </c>
      <c r="AA116" s="139"/>
      <c r="AB116" s="139"/>
      <c r="AC116" s="139"/>
      <c r="AD116" s="139"/>
      <c r="AE116" s="139"/>
      <c r="AF116" s="139"/>
      <c r="AG116" s="139"/>
      <c r="AH116" s="139"/>
      <c r="AI116" s="139"/>
      <c r="AJ116" s="139"/>
      <c r="AK116" s="124">
        <f>+'2.3 Augex (A) - Nominal values'!AK116+'2.3 Augex (E)- Nominal values'!AL116</f>
        <v>0</v>
      </c>
      <c r="AL116" s="124">
        <f>+'2.3 Augex (A) - Nominal values'!AL116+'2.3 Augex (E)- Nominal values'!AM116</f>
        <v>0</v>
      </c>
      <c r="AM116" s="124">
        <f>+'2.3 Augex (A) - Nominal values'!AM116+'2.3 Augex (E)- Nominal values'!AN116</f>
        <v>0</v>
      </c>
      <c r="AN116" s="124">
        <f>+'2.3 Augex (A) - Nominal values'!AN116+'2.3 Augex (E)- Nominal values'!AO116</f>
        <v>0</v>
      </c>
      <c r="AO116" s="124">
        <f>+'2.3 Augex (A) - Nominal values'!AO116+'2.3 Augex (E)- Nominal values'!AP116</f>
        <v>0</v>
      </c>
      <c r="AP116" s="68">
        <f t="shared" si="1"/>
        <v>0</v>
      </c>
      <c r="AQ116" s="124">
        <f>+'2.3 Augex (A) - Nominal values'!AQ116</f>
        <v>0</v>
      </c>
      <c r="AR116" s="124">
        <f>+'2.3 Augex (A) - Nominal values'!AR116+'2.3 Augex (E)- Nominal values'!AS116</f>
        <v>0</v>
      </c>
      <c r="AS116" s="124">
        <f>+'2.3 Augex (A) - Nominal values'!AS116+'2.3 Augex (E)- Nominal values'!AT116</f>
        <v>0</v>
      </c>
      <c r="AT116" s="124">
        <f>+'2.3 Augex (A) - Nominal values'!AT116+'2.3 Augex (E)- Nominal values'!AU116</f>
        <v>0</v>
      </c>
      <c r="AU116" s="124">
        <f>+'2.3 Augex (A) - Nominal values'!AU116+'2.3 Augex (E)- Nominal values'!AV116</f>
        <v>0</v>
      </c>
      <c r="AV116" s="124">
        <f>+'2.3 Augex (A) - Nominal values'!AV116+'2.3 Augex (E)- Nominal values'!AW116</f>
        <v>0</v>
      </c>
      <c r="AY116" s="33"/>
      <c r="AZ116" s="56"/>
      <c r="BA116" s="33"/>
    </row>
    <row r="117" spans="2:53" ht="15.75" thickBot="1">
      <c r="B117" s="117">
        <f>+'2.3 Augex (A) - Nominal values'!B117</f>
        <v>0</v>
      </c>
      <c r="C117" s="133"/>
      <c r="D117" s="133"/>
      <c r="E117" s="133"/>
      <c r="F117" s="133"/>
      <c r="G117" s="133"/>
      <c r="H117" s="133"/>
      <c r="I117" s="133"/>
      <c r="J117" s="133"/>
      <c r="K117" s="133"/>
      <c r="L117" s="133"/>
      <c r="M117" s="117">
        <f>+'2.3 Augex (A) - Nominal values'!M117</f>
        <v>0</v>
      </c>
      <c r="N117" s="117">
        <f>+'2.3 Augex (A) - Nominal values'!N117</f>
        <v>0</v>
      </c>
      <c r="O117" s="117">
        <f>+'2.3 Augex (A) - Nominal values'!O117</f>
        <v>0</v>
      </c>
      <c r="P117" s="117">
        <f>+'2.3 Augex (A) - Nominal values'!P117</f>
        <v>0</v>
      </c>
      <c r="Q117" s="124">
        <f>+'2.3 Augex (A) - Nominal values'!Q117+'2.3 Augex (E)- Nominal values'!Q117</f>
        <v>0</v>
      </c>
      <c r="R117" s="124">
        <f>+'2.3 Augex (A) - Nominal values'!R117+'2.3 Augex (E)- Nominal values'!R117</f>
        <v>0</v>
      </c>
      <c r="S117" s="124">
        <f>+'2.3 Augex (A) - Nominal values'!S117+'2.3 Augex (E)- Nominal values'!S117</f>
        <v>0</v>
      </c>
      <c r="T117" s="124">
        <f>+'2.3 Augex (A) - Nominal values'!T117+'2.3 Augex (E)- Nominal values'!T117</f>
        <v>0</v>
      </c>
      <c r="U117" s="124">
        <f>+'2.3 Augex (A) - Nominal values'!U117+'2.3 Augex (E)- Nominal values'!U117</f>
        <v>0</v>
      </c>
      <c r="V117" s="124">
        <f>+'2.3 Augex (A) - Nominal values'!V117+'2.3 Augex (E)- Nominal values'!V117</f>
        <v>0</v>
      </c>
      <c r="W117" s="124">
        <f>+'2.3 Augex (A) - Nominal values'!W117+'2.3 Augex (E)- Nominal values'!W117</f>
        <v>0</v>
      </c>
      <c r="X117" s="124">
        <f>+'2.3 Augex (A) - Nominal values'!X117+'2.3 Augex (E)- Nominal values'!X117</f>
        <v>0</v>
      </c>
      <c r="Y117" s="124">
        <f>+'2.3 Augex (A) - Nominal values'!Y117+'2.3 Augex (E)- Nominal values'!Z117</f>
        <v>0</v>
      </c>
      <c r="Z117" s="124">
        <f>+'2.3 Augex (A) - Nominal values'!Z117+'2.3 Augex (E)- Nominal values'!AA117</f>
        <v>0</v>
      </c>
      <c r="AA117" s="139"/>
      <c r="AB117" s="139"/>
      <c r="AC117" s="139"/>
      <c r="AD117" s="139"/>
      <c r="AE117" s="139"/>
      <c r="AF117" s="139"/>
      <c r="AG117" s="139"/>
      <c r="AH117" s="139"/>
      <c r="AI117" s="139"/>
      <c r="AJ117" s="139"/>
      <c r="AK117" s="124">
        <f>+'2.3 Augex (A) - Nominal values'!AK117+'2.3 Augex (E)- Nominal values'!AL117</f>
        <v>0</v>
      </c>
      <c r="AL117" s="124">
        <f>+'2.3 Augex (A) - Nominal values'!AL117+'2.3 Augex (E)- Nominal values'!AM117</f>
        <v>0</v>
      </c>
      <c r="AM117" s="124">
        <f>+'2.3 Augex (A) - Nominal values'!AM117+'2.3 Augex (E)- Nominal values'!AN117</f>
        <v>0</v>
      </c>
      <c r="AN117" s="124">
        <f>+'2.3 Augex (A) - Nominal values'!AN117+'2.3 Augex (E)- Nominal values'!AO117</f>
        <v>0</v>
      </c>
      <c r="AO117" s="124">
        <f>+'2.3 Augex (A) - Nominal values'!AO117+'2.3 Augex (E)- Nominal values'!AP117</f>
        <v>0</v>
      </c>
      <c r="AP117" s="68">
        <f t="shared" si="1"/>
        <v>0</v>
      </c>
      <c r="AQ117" s="124">
        <f>+'2.3 Augex (A) - Nominal values'!AQ117</f>
        <v>0</v>
      </c>
      <c r="AR117" s="124">
        <f>+'2.3 Augex (A) - Nominal values'!AR117+'2.3 Augex (E)- Nominal values'!AS117</f>
        <v>0</v>
      </c>
      <c r="AS117" s="124">
        <f>+'2.3 Augex (A) - Nominal values'!AS117+'2.3 Augex (E)- Nominal values'!AT117</f>
        <v>0</v>
      </c>
      <c r="AT117" s="124">
        <f>+'2.3 Augex (A) - Nominal values'!AT117+'2.3 Augex (E)- Nominal values'!AU117</f>
        <v>0</v>
      </c>
      <c r="AU117" s="124">
        <f>+'2.3 Augex (A) - Nominal values'!AU117+'2.3 Augex (E)- Nominal values'!AV117</f>
        <v>0</v>
      </c>
      <c r="AV117" s="124">
        <f>+'2.3 Augex (A) - Nominal values'!AV117+'2.3 Augex (E)- Nominal values'!AW117</f>
        <v>0</v>
      </c>
      <c r="AY117" s="33"/>
      <c r="AZ117" s="56"/>
      <c r="BA117" s="33"/>
    </row>
    <row r="118" spans="2:53" ht="15.75" thickBot="1">
      <c r="B118" s="117">
        <f>+'2.3 Augex (A) - Nominal values'!B118</f>
        <v>0</v>
      </c>
      <c r="C118" s="133"/>
      <c r="D118" s="133"/>
      <c r="E118" s="133"/>
      <c r="F118" s="133"/>
      <c r="G118" s="133"/>
      <c r="H118" s="133"/>
      <c r="I118" s="133"/>
      <c r="J118" s="133"/>
      <c r="K118" s="133"/>
      <c r="L118" s="133"/>
      <c r="M118" s="117">
        <f>+'2.3 Augex (A) - Nominal values'!M118</f>
        <v>0</v>
      </c>
      <c r="N118" s="117">
        <f>+'2.3 Augex (A) - Nominal values'!N118</f>
        <v>0</v>
      </c>
      <c r="O118" s="117">
        <f>+'2.3 Augex (A) - Nominal values'!O118</f>
        <v>0</v>
      </c>
      <c r="P118" s="117">
        <f>+'2.3 Augex (A) - Nominal values'!P118</f>
        <v>0</v>
      </c>
      <c r="Q118" s="124">
        <f>+'2.3 Augex (A) - Nominal values'!Q118+'2.3 Augex (E)- Nominal values'!Q118</f>
        <v>0</v>
      </c>
      <c r="R118" s="124">
        <f>+'2.3 Augex (A) - Nominal values'!R118+'2.3 Augex (E)- Nominal values'!R118</f>
        <v>0</v>
      </c>
      <c r="S118" s="124">
        <f>+'2.3 Augex (A) - Nominal values'!S118+'2.3 Augex (E)- Nominal values'!S118</f>
        <v>0</v>
      </c>
      <c r="T118" s="124">
        <f>+'2.3 Augex (A) - Nominal values'!T118+'2.3 Augex (E)- Nominal values'!T118</f>
        <v>0</v>
      </c>
      <c r="U118" s="124">
        <f>+'2.3 Augex (A) - Nominal values'!U118+'2.3 Augex (E)- Nominal values'!U118</f>
        <v>0</v>
      </c>
      <c r="V118" s="124">
        <f>+'2.3 Augex (A) - Nominal values'!V118+'2.3 Augex (E)- Nominal values'!V118</f>
        <v>0</v>
      </c>
      <c r="W118" s="124">
        <f>+'2.3 Augex (A) - Nominal values'!W118+'2.3 Augex (E)- Nominal values'!W118</f>
        <v>0</v>
      </c>
      <c r="X118" s="124">
        <f>+'2.3 Augex (A) - Nominal values'!X118+'2.3 Augex (E)- Nominal values'!X118</f>
        <v>0</v>
      </c>
      <c r="Y118" s="124">
        <f>+'2.3 Augex (A) - Nominal values'!Y118+'2.3 Augex (E)- Nominal values'!Z118</f>
        <v>0</v>
      </c>
      <c r="Z118" s="124">
        <f>+'2.3 Augex (A) - Nominal values'!Z118+'2.3 Augex (E)- Nominal values'!AA118</f>
        <v>0</v>
      </c>
      <c r="AA118" s="139"/>
      <c r="AB118" s="139"/>
      <c r="AC118" s="139"/>
      <c r="AD118" s="139"/>
      <c r="AE118" s="139"/>
      <c r="AF118" s="139"/>
      <c r="AG118" s="139"/>
      <c r="AH118" s="139"/>
      <c r="AI118" s="139"/>
      <c r="AJ118" s="139"/>
      <c r="AK118" s="124">
        <f>+'2.3 Augex (A) - Nominal values'!AK118+'2.3 Augex (E)- Nominal values'!AL118</f>
        <v>0</v>
      </c>
      <c r="AL118" s="124">
        <f>+'2.3 Augex (A) - Nominal values'!AL118+'2.3 Augex (E)- Nominal values'!AM118</f>
        <v>0</v>
      </c>
      <c r="AM118" s="124">
        <f>+'2.3 Augex (A) - Nominal values'!AM118+'2.3 Augex (E)- Nominal values'!AN118</f>
        <v>0</v>
      </c>
      <c r="AN118" s="124">
        <f>+'2.3 Augex (A) - Nominal values'!AN118+'2.3 Augex (E)- Nominal values'!AO118</f>
        <v>0</v>
      </c>
      <c r="AO118" s="124">
        <f>+'2.3 Augex (A) - Nominal values'!AO118+'2.3 Augex (E)- Nominal values'!AP118</f>
        <v>0</v>
      </c>
      <c r="AP118" s="68">
        <f t="shared" si="1"/>
        <v>0</v>
      </c>
      <c r="AQ118" s="124">
        <f>+'2.3 Augex (A) - Nominal values'!AQ118</f>
        <v>0</v>
      </c>
      <c r="AR118" s="124">
        <f>+'2.3 Augex (A) - Nominal values'!AR118+'2.3 Augex (E)- Nominal values'!AS118</f>
        <v>0</v>
      </c>
      <c r="AS118" s="124">
        <f>+'2.3 Augex (A) - Nominal values'!AS118+'2.3 Augex (E)- Nominal values'!AT118</f>
        <v>0</v>
      </c>
      <c r="AT118" s="124">
        <f>+'2.3 Augex (A) - Nominal values'!AT118+'2.3 Augex (E)- Nominal values'!AU118</f>
        <v>0</v>
      </c>
      <c r="AU118" s="124">
        <f>+'2.3 Augex (A) - Nominal values'!AU118+'2.3 Augex (E)- Nominal values'!AV118</f>
        <v>0</v>
      </c>
      <c r="AV118" s="124">
        <f>+'2.3 Augex (A) - Nominal values'!AV118+'2.3 Augex (E)- Nominal values'!AW118</f>
        <v>0</v>
      </c>
      <c r="AY118" s="33"/>
      <c r="AZ118" s="56"/>
      <c r="BA118" s="33"/>
    </row>
    <row r="119" spans="2:53" ht="15.75" thickBot="1">
      <c r="B119" s="117">
        <f>+'2.3 Augex (A) - Nominal values'!B119</f>
        <v>0</v>
      </c>
      <c r="C119" s="133"/>
      <c r="D119" s="133"/>
      <c r="E119" s="133"/>
      <c r="F119" s="133"/>
      <c r="G119" s="133"/>
      <c r="H119" s="133"/>
      <c r="I119" s="133"/>
      <c r="J119" s="133"/>
      <c r="K119" s="133"/>
      <c r="L119" s="133"/>
      <c r="M119" s="117">
        <f>+'2.3 Augex (A) - Nominal values'!M119</f>
        <v>0</v>
      </c>
      <c r="N119" s="117">
        <f>+'2.3 Augex (A) - Nominal values'!N119</f>
        <v>0</v>
      </c>
      <c r="O119" s="117">
        <f>+'2.3 Augex (A) - Nominal values'!O119</f>
        <v>0</v>
      </c>
      <c r="P119" s="117">
        <f>+'2.3 Augex (A) - Nominal values'!P119</f>
        <v>0</v>
      </c>
      <c r="Q119" s="124">
        <f>+'2.3 Augex (A) - Nominal values'!Q119+'2.3 Augex (E)- Nominal values'!Q119</f>
        <v>0</v>
      </c>
      <c r="R119" s="124">
        <f>+'2.3 Augex (A) - Nominal values'!R119+'2.3 Augex (E)- Nominal values'!R119</f>
        <v>0</v>
      </c>
      <c r="S119" s="124">
        <f>+'2.3 Augex (A) - Nominal values'!S119+'2.3 Augex (E)- Nominal values'!S119</f>
        <v>0</v>
      </c>
      <c r="T119" s="124">
        <f>+'2.3 Augex (A) - Nominal values'!T119+'2.3 Augex (E)- Nominal values'!T119</f>
        <v>0</v>
      </c>
      <c r="U119" s="124">
        <f>+'2.3 Augex (A) - Nominal values'!U119+'2.3 Augex (E)- Nominal values'!U119</f>
        <v>0</v>
      </c>
      <c r="V119" s="124">
        <f>+'2.3 Augex (A) - Nominal values'!V119+'2.3 Augex (E)- Nominal values'!V119</f>
        <v>0</v>
      </c>
      <c r="W119" s="124">
        <f>+'2.3 Augex (A) - Nominal values'!W119+'2.3 Augex (E)- Nominal values'!W119</f>
        <v>0</v>
      </c>
      <c r="X119" s="124">
        <f>+'2.3 Augex (A) - Nominal values'!X119+'2.3 Augex (E)- Nominal values'!X119</f>
        <v>0</v>
      </c>
      <c r="Y119" s="124">
        <f>+'2.3 Augex (A) - Nominal values'!Y119+'2.3 Augex (E)- Nominal values'!Z119</f>
        <v>0</v>
      </c>
      <c r="Z119" s="124">
        <f>+'2.3 Augex (A) - Nominal values'!Z119+'2.3 Augex (E)- Nominal values'!AA119</f>
        <v>0</v>
      </c>
      <c r="AA119" s="139"/>
      <c r="AB119" s="139"/>
      <c r="AC119" s="139"/>
      <c r="AD119" s="139"/>
      <c r="AE119" s="139"/>
      <c r="AF119" s="139"/>
      <c r="AG119" s="139"/>
      <c r="AH119" s="139"/>
      <c r="AI119" s="139"/>
      <c r="AJ119" s="139"/>
      <c r="AK119" s="124">
        <f>+'2.3 Augex (A) - Nominal values'!AK119+'2.3 Augex (E)- Nominal values'!AL119</f>
        <v>0</v>
      </c>
      <c r="AL119" s="124">
        <f>+'2.3 Augex (A) - Nominal values'!AL119+'2.3 Augex (E)- Nominal values'!AM119</f>
        <v>0</v>
      </c>
      <c r="AM119" s="124">
        <f>+'2.3 Augex (A) - Nominal values'!AM119+'2.3 Augex (E)- Nominal values'!AN119</f>
        <v>0</v>
      </c>
      <c r="AN119" s="124">
        <f>+'2.3 Augex (A) - Nominal values'!AN119+'2.3 Augex (E)- Nominal values'!AO119</f>
        <v>0</v>
      </c>
      <c r="AO119" s="124">
        <f>+'2.3 Augex (A) - Nominal values'!AO119+'2.3 Augex (E)- Nominal values'!AP119</f>
        <v>0</v>
      </c>
      <c r="AP119" s="68">
        <f t="shared" si="1"/>
        <v>0</v>
      </c>
      <c r="AQ119" s="124">
        <f>+'2.3 Augex (A) - Nominal values'!AQ119</f>
        <v>0</v>
      </c>
      <c r="AR119" s="124">
        <f>+'2.3 Augex (A) - Nominal values'!AR119+'2.3 Augex (E)- Nominal values'!AS119</f>
        <v>0</v>
      </c>
      <c r="AS119" s="124">
        <f>+'2.3 Augex (A) - Nominal values'!AS119+'2.3 Augex (E)- Nominal values'!AT119</f>
        <v>0</v>
      </c>
      <c r="AT119" s="124">
        <f>+'2.3 Augex (A) - Nominal values'!AT119+'2.3 Augex (E)- Nominal values'!AU119</f>
        <v>0</v>
      </c>
      <c r="AU119" s="124">
        <f>+'2.3 Augex (A) - Nominal values'!AU119+'2.3 Augex (E)- Nominal values'!AV119</f>
        <v>0</v>
      </c>
      <c r="AV119" s="124">
        <f>+'2.3 Augex (A) - Nominal values'!AV119+'2.3 Augex (E)- Nominal values'!AW119</f>
        <v>0</v>
      </c>
      <c r="AY119" s="33"/>
      <c r="AZ119" s="56"/>
      <c r="BA119" s="33"/>
    </row>
    <row r="120" spans="2:53" ht="15.75" thickBot="1">
      <c r="B120" s="117">
        <f>+'2.3 Augex (A) - Nominal values'!B120</f>
        <v>0</v>
      </c>
      <c r="C120" s="133"/>
      <c r="D120" s="133"/>
      <c r="E120" s="133"/>
      <c r="F120" s="133"/>
      <c r="G120" s="133"/>
      <c r="H120" s="133"/>
      <c r="I120" s="133"/>
      <c r="J120" s="133"/>
      <c r="K120" s="133"/>
      <c r="L120" s="133"/>
      <c r="M120" s="117">
        <f>+'2.3 Augex (A) - Nominal values'!M120</f>
        <v>0</v>
      </c>
      <c r="N120" s="117">
        <f>+'2.3 Augex (A) - Nominal values'!N120</f>
        <v>0</v>
      </c>
      <c r="O120" s="117">
        <f>+'2.3 Augex (A) - Nominal values'!O120</f>
        <v>0</v>
      </c>
      <c r="P120" s="117">
        <f>+'2.3 Augex (A) - Nominal values'!P120</f>
        <v>0</v>
      </c>
      <c r="Q120" s="124">
        <f>+'2.3 Augex (A) - Nominal values'!Q120+'2.3 Augex (E)- Nominal values'!Q120</f>
        <v>0</v>
      </c>
      <c r="R120" s="124">
        <f>+'2.3 Augex (A) - Nominal values'!R120+'2.3 Augex (E)- Nominal values'!R120</f>
        <v>0</v>
      </c>
      <c r="S120" s="124">
        <f>+'2.3 Augex (A) - Nominal values'!S120+'2.3 Augex (E)- Nominal values'!S120</f>
        <v>0</v>
      </c>
      <c r="T120" s="124">
        <f>+'2.3 Augex (A) - Nominal values'!T120+'2.3 Augex (E)- Nominal values'!T120</f>
        <v>0</v>
      </c>
      <c r="U120" s="124">
        <f>+'2.3 Augex (A) - Nominal values'!U120+'2.3 Augex (E)- Nominal values'!U120</f>
        <v>0</v>
      </c>
      <c r="V120" s="124">
        <f>+'2.3 Augex (A) - Nominal values'!V120+'2.3 Augex (E)- Nominal values'!V120</f>
        <v>0</v>
      </c>
      <c r="W120" s="124">
        <f>+'2.3 Augex (A) - Nominal values'!W120+'2.3 Augex (E)- Nominal values'!W120</f>
        <v>0</v>
      </c>
      <c r="X120" s="124">
        <f>+'2.3 Augex (A) - Nominal values'!X120+'2.3 Augex (E)- Nominal values'!X120</f>
        <v>0</v>
      </c>
      <c r="Y120" s="124">
        <f>+'2.3 Augex (A) - Nominal values'!Y120+'2.3 Augex (E)- Nominal values'!Z120</f>
        <v>0</v>
      </c>
      <c r="Z120" s="124">
        <f>+'2.3 Augex (A) - Nominal values'!Z120+'2.3 Augex (E)- Nominal values'!AA120</f>
        <v>0</v>
      </c>
      <c r="AA120" s="139"/>
      <c r="AB120" s="139"/>
      <c r="AC120" s="139"/>
      <c r="AD120" s="139"/>
      <c r="AE120" s="139"/>
      <c r="AF120" s="139"/>
      <c r="AG120" s="139"/>
      <c r="AH120" s="139"/>
      <c r="AI120" s="139"/>
      <c r="AJ120" s="139"/>
      <c r="AK120" s="124">
        <f>+'2.3 Augex (A) - Nominal values'!AK120+'2.3 Augex (E)- Nominal values'!AL120</f>
        <v>0</v>
      </c>
      <c r="AL120" s="124">
        <f>+'2.3 Augex (A) - Nominal values'!AL120+'2.3 Augex (E)- Nominal values'!AM120</f>
        <v>0</v>
      </c>
      <c r="AM120" s="124">
        <f>+'2.3 Augex (A) - Nominal values'!AM120+'2.3 Augex (E)- Nominal values'!AN120</f>
        <v>0</v>
      </c>
      <c r="AN120" s="124">
        <f>+'2.3 Augex (A) - Nominal values'!AN120+'2.3 Augex (E)- Nominal values'!AO120</f>
        <v>0</v>
      </c>
      <c r="AO120" s="124">
        <f>+'2.3 Augex (A) - Nominal values'!AO120+'2.3 Augex (E)- Nominal values'!AP120</f>
        <v>0</v>
      </c>
      <c r="AP120" s="68">
        <f t="shared" si="1"/>
        <v>0</v>
      </c>
      <c r="AQ120" s="124">
        <f>+'2.3 Augex (A) - Nominal values'!AQ120</f>
        <v>0</v>
      </c>
      <c r="AR120" s="124">
        <f>+'2.3 Augex (A) - Nominal values'!AR120+'2.3 Augex (E)- Nominal values'!AS120</f>
        <v>0</v>
      </c>
      <c r="AS120" s="124">
        <f>+'2.3 Augex (A) - Nominal values'!AS120+'2.3 Augex (E)- Nominal values'!AT120</f>
        <v>0</v>
      </c>
      <c r="AT120" s="124">
        <f>+'2.3 Augex (A) - Nominal values'!AT120+'2.3 Augex (E)- Nominal values'!AU120</f>
        <v>0</v>
      </c>
      <c r="AU120" s="124">
        <f>+'2.3 Augex (A) - Nominal values'!AU120+'2.3 Augex (E)- Nominal values'!AV120</f>
        <v>0</v>
      </c>
      <c r="AV120" s="124">
        <f>+'2.3 Augex (A) - Nominal values'!AV120+'2.3 Augex (E)- Nominal values'!AW120</f>
        <v>0</v>
      </c>
      <c r="AY120" s="33"/>
      <c r="AZ120" s="56"/>
      <c r="BA120" s="33"/>
    </row>
    <row r="121" spans="2:53" ht="15.75" thickBot="1">
      <c r="B121" s="117">
        <f>+'2.3 Augex (A) - Nominal values'!B121</f>
        <v>0</v>
      </c>
      <c r="C121" s="151"/>
      <c r="D121" s="151"/>
      <c r="E121" s="151"/>
      <c r="F121" s="151"/>
      <c r="G121" s="151"/>
      <c r="H121" s="151"/>
      <c r="I121" s="151"/>
      <c r="J121" s="151"/>
      <c r="K121" s="151"/>
      <c r="L121" s="151"/>
      <c r="M121" s="117">
        <f>+'2.3 Augex (A) - Nominal values'!M121</f>
        <v>0</v>
      </c>
      <c r="N121" s="117">
        <f>+'2.3 Augex (A) - Nominal values'!N121</f>
        <v>0</v>
      </c>
      <c r="O121" s="117">
        <f>+'2.3 Augex (A) - Nominal values'!O121</f>
        <v>0</v>
      </c>
      <c r="P121" s="117">
        <f>+'2.3 Augex (A) - Nominal values'!P121</f>
        <v>0</v>
      </c>
      <c r="Q121" s="124">
        <f>+'2.3 Augex (A) - Nominal values'!Q121+'2.3 Augex (E)- Nominal values'!Q121</f>
        <v>0</v>
      </c>
      <c r="R121" s="124">
        <f>+'2.3 Augex (A) - Nominal values'!R121+'2.3 Augex (E)- Nominal values'!R121</f>
        <v>0</v>
      </c>
      <c r="S121" s="124">
        <f>+'2.3 Augex (A) - Nominal values'!S121+'2.3 Augex (E)- Nominal values'!S121</f>
        <v>0</v>
      </c>
      <c r="T121" s="124">
        <f>+'2.3 Augex (A) - Nominal values'!T121+'2.3 Augex (E)- Nominal values'!T121</f>
        <v>0</v>
      </c>
      <c r="U121" s="124">
        <f>+'2.3 Augex (A) - Nominal values'!U121+'2.3 Augex (E)- Nominal values'!U121</f>
        <v>0</v>
      </c>
      <c r="V121" s="124">
        <f>+'2.3 Augex (A) - Nominal values'!V121+'2.3 Augex (E)- Nominal values'!V121</f>
        <v>0</v>
      </c>
      <c r="W121" s="124">
        <f>+'2.3 Augex (A) - Nominal values'!W121+'2.3 Augex (E)- Nominal values'!W121</f>
        <v>0</v>
      </c>
      <c r="X121" s="124">
        <f>+'2.3 Augex (A) - Nominal values'!X121+'2.3 Augex (E)- Nominal values'!X121</f>
        <v>0</v>
      </c>
      <c r="Y121" s="124">
        <f>+'2.3 Augex (A) - Nominal values'!Y121+'2.3 Augex (E)- Nominal values'!Z121</f>
        <v>0</v>
      </c>
      <c r="Z121" s="124">
        <f>+'2.3 Augex (A) - Nominal values'!Z121+'2.3 Augex (E)- Nominal values'!AA121</f>
        <v>0</v>
      </c>
      <c r="AA121" s="157"/>
      <c r="AB121" s="157"/>
      <c r="AC121" s="157"/>
      <c r="AD121" s="157"/>
      <c r="AE121" s="157"/>
      <c r="AF121" s="157"/>
      <c r="AG121" s="157"/>
      <c r="AH121" s="157"/>
      <c r="AI121" s="157"/>
      <c r="AJ121" s="157"/>
      <c r="AK121" s="124">
        <f>+'2.3 Augex (A) - Nominal values'!AK121+'2.3 Augex (E)- Nominal values'!AL121</f>
        <v>0</v>
      </c>
      <c r="AL121" s="124">
        <f>+'2.3 Augex (A) - Nominal values'!AL121+'2.3 Augex (E)- Nominal values'!AM121</f>
        <v>0</v>
      </c>
      <c r="AM121" s="124">
        <f>+'2.3 Augex (A) - Nominal values'!AM121+'2.3 Augex (E)- Nominal values'!AN121</f>
        <v>0</v>
      </c>
      <c r="AN121" s="124">
        <f>+'2.3 Augex (A) - Nominal values'!AN121+'2.3 Augex (E)- Nominal values'!AO121</f>
        <v>0</v>
      </c>
      <c r="AO121" s="124">
        <f>+'2.3 Augex (A) - Nominal values'!AO121+'2.3 Augex (E)- Nominal values'!AP121</f>
        <v>0</v>
      </c>
      <c r="AP121" s="68">
        <f t="shared" si="1"/>
        <v>0</v>
      </c>
      <c r="AQ121" s="124">
        <f>+'2.3 Augex (A) - Nominal values'!AQ121</f>
        <v>0</v>
      </c>
      <c r="AR121" s="124">
        <f>+'2.3 Augex (A) - Nominal values'!AR121+'2.3 Augex (E)- Nominal values'!AS121</f>
        <v>0</v>
      </c>
      <c r="AS121" s="124">
        <f>+'2.3 Augex (A) - Nominal values'!AS121+'2.3 Augex (E)- Nominal values'!AT121</f>
        <v>0</v>
      </c>
      <c r="AT121" s="124">
        <f>+'2.3 Augex (A) - Nominal values'!AT121+'2.3 Augex (E)- Nominal values'!AU121</f>
        <v>0</v>
      </c>
      <c r="AU121" s="124">
        <f>+'2.3 Augex (A) - Nominal values'!AU121+'2.3 Augex (E)- Nominal values'!AV121</f>
        <v>0</v>
      </c>
      <c r="AV121" s="124">
        <f>+'2.3 Augex (A) - Nominal values'!AV121+'2.3 Augex (E)- Nominal values'!AW121</f>
        <v>0</v>
      </c>
      <c r="AY121" s="33"/>
      <c r="AZ121" s="33"/>
      <c r="BA121" s="33"/>
    </row>
    <row r="122" spans="2:53" ht="15.75" thickBot="1">
      <c r="B122" s="117">
        <f>+'2.3 Augex (A) - Nominal values'!B122</f>
        <v>0</v>
      </c>
      <c r="C122" s="165"/>
      <c r="D122" s="165"/>
      <c r="E122" s="165"/>
      <c r="F122" s="165"/>
      <c r="G122" s="165"/>
      <c r="H122" s="165"/>
      <c r="I122" s="165"/>
      <c r="J122" s="165"/>
      <c r="K122" s="165"/>
      <c r="L122" s="165"/>
      <c r="M122" s="117">
        <f>+'2.3 Augex (A) - Nominal values'!M122</f>
        <v>0</v>
      </c>
      <c r="N122" s="117">
        <f>+'2.3 Augex (A) - Nominal values'!N122</f>
        <v>0</v>
      </c>
      <c r="O122" s="117">
        <f>+'2.3 Augex (A) - Nominal values'!O122</f>
        <v>0</v>
      </c>
      <c r="P122" s="117">
        <f>+'2.3 Augex (A) - Nominal values'!P122</f>
        <v>0</v>
      </c>
      <c r="Q122" s="124">
        <f>+'2.3 Augex (A) - Nominal values'!Q122+'2.3 Augex (E)- Nominal values'!Q122</f>
        <v>0</v>
      </c>
      <c r="R122" s="124">
        <f>+'2.3 Augex (A) - Nominal values'!R122+'2.3 Augex (E)- Nominal values'!R122</f>
        <v>0</v>
      </c>
      <c r="S122" s="124">
        <f>+'2.3 Augex (A) - Nominal values'!S122+'2.3 Augex (E)- Nominal values'!S122</f>
        <v>0</v>
      </c>
      <c r="T122" s="124">
        <f>+'2.3 Augex (A) - Nominal values'!T122+'2.3 Augex (E)- Nominal values'!T122</f>
        <v>0</v>
      </c>
      <c r="U122" s="124">
        <f>+'2.3 Augex (A) - Nominal values'!U122+'2.3 Augex (E)- Nominal values'!U122</f>
        <v>0</v>
      </c>
      <c r="V122" s="124">
        <f>+'2.3 Augex (A) - Nominal values'!V122+'2.3 Augex (E)- Nominal values'!V122</f>
        <v>0</v>
      </c>
      <c r="W122" s="124">
        <f>+'2.3 Augex (A) - Nominal values'!W122+'2.3 Augex (E)- Nominal values'!W122</f>
        <v>0</v>
      </c>
      <c r="X122" s="124">
        <f>+'2.3 Augex (A) - Nominal values'!X122+'2.3 Augex (E)- Nominal values'!X122</f>
        <v>0</v>
      </c>
      <c r="Y122" s="124">
        <f>+'2.3 Augex (A) - Nominal values'!Y122+'2.3 Augex (E)- Nominal values'!Z122</f>
        <v>0</v>
      </c>
      <c r="Z122" s="124">
        <f>+'2.3 Augex (A) - Nominal values'!Z122+'2.3 Augex (E)- Nominal values'!AA122</f>
        <v>0</v>
      </c>
      <c r="AA122" s="157"/>
      <c r="AB122" s="157"/>
      <c r="AC122" s="157"/>
      <c r="AD122" s="157"/>
      <c r="AE122" s="157"/>
      <c r="AF122" s="157"/>
      <c r="AG122" s="157"/>
      <c r="AH122" s="157"/>
      <c r="AI122" s="157"/>
      <c r="AJ122" s="157"/>
      <c r="AK122" s="124">
        <f>+'2.3 Augex (A) - Nominal values'!AK122+'2.3 Augex (E)- Nominal values'!AL122</f>
        <v>0</v>
      </c>
      <c r="AL122" s="124">
        <f>+'2.3 Augex (A) - Nominal values'!AL122+'2.3 Augex (E)- Nominal values'!AM122</f>
        <v>0</v>
      </c>
      <c r="AM122" s="124">
        <f>+'2.3 Augex (A) - Nominal values'!AM122+'2.3 Augex (E)- Nominal values'!AN122</f>
        <v>0</v>
      </c>
      <c r="AN122" s="124">
        <f>+'2.3 Augex (A) - Nominal values'!AN122+'2.3 Augex (E)- Nominal values'!AO122</f>
        <v>0</v>
      </c>
      <c r="AO122" s="124">
        <f>+'2.3 Augex (A) - Nominal values'!AO122+'2.3 Augex (E)- Nominal values'!AP122</f>
        <v>0</v>
      </c>
      <c r="AP122" s="68">
        <f t="shared" si="1"/>
        <v>0</v>
      </c>
      <c r="AQ122" s="124">
        <f>+'2.3 Augex (A) - Nominal values'!AQ122</f>
        <v>0</v>
      </c>
      <c r="AR122" s="124">
        <f>+'2.3 Augex (A) - Nominal values'!AR122+'2.3 Augex (E)- Nominal values'!AS122</f>
        <v>0</v>
      </c>
      <c r="AS122" s="124">
        <f>+'2.3 Augex (A) - Nominal values'!AS122+'2.3 Augex (E)- Nominal values'!AT122</f>
        <v>0</v>
      </c>
      <c r="AT122" s="124">
        <f>+'2.3 Augex (A) - Nominal values'!AT122+'2.3 Augex (E)- Nominal values'!AU122</f>
        <v>0</v>
      </c>
      <c r="AU122" s="124">
        <f>+'2.3 Augex (A) - Nominal values'!AU122+'2.3 Augex (E)- Nominal values'!AV122</f>
        <v>0</v>
      </c>
      <c r="AV122" s="124">
        <f>+'2.3 Augex (A) - Nominal values'!AV122+'2.3 Augex (E)- Nominal values'!AW122</f>
        <v>0</v>
      </c>
      <c r="AY122" s="33"/>
      <c r="AZ122" s="33"/>
      <c r="BA122" s="33"/>
    </row>
    <row r="123" spans="2:53" ht="15.75" thickBot="1">
      <c r="B123" s="117">
        <f>+'2.3 Augex (A) - Nominal values'!B123</f>
        <v>0</v>
      </c>
      <c r="C123" s="165"/>
      <c r="D123" s="165"/>
      <c r="E123" s="165"/>
      <c r="F123" s="165"/>
      <c r="G123" s="165"/>
      <c r="H123" s="165"/>
      <c r="I123" s="165"/>
      <c r="J123" s="165"/>
      <c r="K123" s="165"/>
      <c r="L123" s="165"/>
      <c r="M123" s="117">
        <f>+'2.3 Augex (A) - Nominal values'!M123</f>
        <v>0</v>
      </c>
      <c r="N123" s="117">
        <f>+'2.3 Augex (A) - Nominal values'!N123</f>
        <v>0</v>
      </c>
      <c r="O123" s="117">
        <f>+'2.3 Augex (A) - Nominal values'!O123</f>
        <v>0</v>
      </c>
      <c r="P123" s="117">
        <f>+'2.3 Augex (A) - Nominal values'!P123</f>
        <v>0</v>
      </c>
      <c r="Q123" s="124">
        <f>+'2.3 Augex (A) - Nominal values'!Q123+'2.3 Augex (E)- Nominal values'!Q123</f>
        <v>0</v>
      </c>
      <c r="R123" s="124">
        <f>+'2.3 Augex (A) - Nominal values'!R123+'2.3 Augex (E)- Nominal values'!R123</f>
        <v>0</v>
      </c>
      <c r="S123" s="124">
        <f>+'2.3 Augex (A) - Nominal values'!S123+'2.3 Augex (E)- Nominal values'!S123</f>
        <v>0</v>
      </c>
      <c r="T123" s="124">
        <f>+'2.3 Augex (A) - Nominal values'!T123+'2.3 Augex (E)- Nominal values'!T123</f>
        <v>0</v>
      </c>
      <c r="U123" s="124">
        <f>+'2.3 Augex (A) - Nominal values'!U123+'2.3 Augex (E)- Nominal values'!U123</f>
        <v>0</v>
      </c>
      <c r="V123" s="124">
        <f>+'2.3 Augex (A) - Nominal values'!V123+'2.3 Augex (E)- Nominal values'!V123</f>
        <v>0</v>
      </c>
      <c r="W123" s="124">
        <f>+'2.3 Augex (A) - Nominal values'!W123+'2.3 Augex (E)- Nominal values'!W123</f>
        <v>0</v>
      </c>
      <c r="X123" s="124">
        <f>+'2.3 Augex (A) - Nominal values'!X123+'2.3 Augex (E)- Nominal values'!X123</f>
        <v>0</v>
      </c>
      <c r="Y123" s="124">
        <f>+'2.3 Augex (A) - Nominal values'!Y123+'2.3 Augex (E)- Nominal values'!Z123</f>
        <v>0</v>
      </c>
      <c r="Z123" s="124">
        <f>+'2.3 Augex (A) - Nominal values'!Z123+'2.3 Augex (E)- Nominal values'!AA123</f>
        <v>0</v>
      </c>
      <c r="AA123" s="157"/>
      <c r="AB123" s="157"/>
      <c r="AC123" s="157"/>
      <c r="AD123" s="157"/>
      <c r="AE123" s="157"/>
      <c r="AF123" s="157"/>
      <c r="AG123" s="157"/>
      <c r="AH123" s="157"/>
      <c r="AI123" s="157"/>
      <c r="AJ123" s="157"/>
      <c r="AK123" s="124">
        <f>+'2.3 Augex (A) - Nominal values'!AK123+'2.3 Augex (E)- Nominal values'!AL123</f>
        <v>0</v>
      </c>
      <c r="AL123" s="124">
        <f>+'2.3 Augex (A) - Nominal values'!AL123+'2.3 Augex (E)- Nominal values'!AM123</f>
        <v>0</v>
      </c>
      <c r="AM123" s="124">
        <f>+'2.3 Augex (A) - Nominal values'!AM123+'2.3 Augex (E)- Nominal values'!AN123</f>
        <v>0</v>
      </c>
      <c r="AN123" s="124">
        <f>+'2.3 Augex (A) - Nominal values'!AN123+'2.3 Augex (E)- Nominal values'!AO123</f>
        <v>0</v>
      </c>
      <c r="AO123" s="124">
        <f>+'2.3 Augex (A) - Nominal values'!AO123+'2.3 Augex (E)- Nominal values'!AP123</f>
        <v>0</v>
      </c>
      <c r="AP123" s="68">
        <f t="shared" si="1"/>
        <v>0</v>
      </c>
      <c r="AQ123" s="124">
        <f>+'2.3 Augex (A) - Nominal values'!AQ123</f>
        <v>0</v>
      </c>
      <c r="AR123" s="124">
        <f>+'2.3 Augex (A) - Nominal values'!AR123+'2.3 Augex (E)- Nominal values'!AS123</f>
        <v>0</v>
      </c>
      <c r="AS123" s="124">
        <f>+'2.3 Augex (A) - Nominal values'!AS123+'2.3 Augex (E)- Nominal values'!AT123</f>
        <v>0</v>
      </c>
      <c r="AT123" s="124">
        <f>+'2.3 Augex (A) - Nominal values'!AT123+'2.3 Augex (E)- Nominal values'!AU123</f>
        <v>0</v>
      </c>
      <c r="AU123" s="124">
        <f>+'2.3 Augex (A) - Nominal values'!AU123+'2.3 Augex (E)- Nominal values'!AV123</f>
        <v>0</v>
      </c>
      <c r="AV123" s="124">
        <f>+'2.3 Augex (A) - Nominal values'!AV123+'2.3 Augex (E)- Nominal values'!AW123</f>
        <v>0</v>
      </c>
      <c r="AY123" s="33"/>
      <c r="AZ123" s="33"/>
      <c r="BA123" s="33"/>
    </row>
    <row r="124" spans="2:53" ht="15.75" thickBot="1">
      <c r="B124" s="117">
        <f>+'2.3 Augex (A) - Nominal values'!B124</f>
        <v>0</v>
      </c>
      <c r="C124" s="151"/>
      <c r="D124" s="151"/>
      <c r="E124" s="151"/>
      <c r="F124" s="151"/>
      <c r="G124" s="151"/>
      <c r="H124" s="151"/>
      <c r="I124" s="151"/>
      <c r="J124" s="151"/>
      <c r="K124" s="151"/>
      <c r="L124" s="151"/>
      <c r="M124" s="117">
        <f>+'2.3 Augex (A) - Nominal values'!M124</f>
        <v>0</v>
      </c>
      <c r="N124" s="117">
        <f>+'2.3 Augex (A) - Nominal values'!N124</f>
        <v>0</v>
      </c>
      <c r="O124" s="117">
        <f>+'2.3 Augex (A) - Nominal values'!O124</f>
        <v>0</v>
      </c>
      <c r="P124" s="117">
        <f>+'2.3 Augex (A) - Nominal values'!P124</f>
        <v>0</v>
      </c>
      <c r="Q124" s="124">
        <f>+'2.3 Augex (A) - Nominal values'!Q124+'2.3 Augex (E)- Nominal values'!Q124</f>
        <v>0</v>
      </c>
      <c r="R124" s="124">
        <f>+'2.3 Augex (A) - Nominal values'!R124+'2.3 Augex (E)- Nominal values'!R124</f>
        <v>0</v>
      </c>
      <c r="S124" s="124">
        <f>+'2.3 Augex (A) - Nominal values'!S124+'2.3 Augex (E)- Nominal values'!S124</f>
        <v>0</v>
      </c>
      <c r="T124" s="124">
        <f>+'2.3 Augex (A) - Nominal values'!T124+'2.3 Augex (E)- Nominal values'!T124</f>
        <v>0</v>
      </c>
      <c r="U124" s="124">
        <f>+'2.3 Augex (A) - Nominal values'!U124+'2.3 Augex (E)- Nominal values'!U124</f>
        <v>0</v>
      </c>
      <c r="V124" s="124">
        <f>+'2.3 Augex (A) - Nominal values'!V124+'2.3 Augex (E)- Nominal values'!V124</f>
        <v>0</v>
      </c>
      <c r="W124" s="124">
        <f>+'2.3 Augex (A) - Nominal values'!W124+'2.3 Augex (E)- Nominal values'!W124</f>
        <v>0</v>
      </c>
      <c r="X124" s="124">
        <f>+'2.3 Augex (A) - Nominal values'!X124+'2.3 Augex (E)- Nominal values'!X124</f>
        <v>0</v>
      </c>
      <c r="Y124" s="124">
        <f>+'2.3 Augex (A) - Nominal values'!Y124+'2.3 Augex (E)- Nominal values'!Z124</f>
        <v>0</v>
      </c>
      <c r="Z124" s="124">
        <f>+'2.3 Augex (A) - Nominal values'!Z124+'2.3 Augex (E)- Nominal values'!AA124</f>
        <v>0</v>
      </c>
      <c r="AA124" s="157"/>
      <c r="AB124" s="157"/>
      <c r="AC124" s="157"/>
      <c r="AD124" s="157"/>
      <c r="AE124" s="157"/>
      <c r="AF124" s="157"/>
      <c r="AG124" s="157"/>
      <c r="AH124" s="157"/>
      <c r="AI124" s="157"/>
      <c r="AJ124" s="157"/>
      <c r="AK124" s="124">
        <f>+'2.3 Augex (A) - Nominal values'!AK124+'2.3 Augex (E)- Nominal values'!AL124</f>
        <v>0</v>
      </c>
      <c r="AL124" s="124">
        <f>+'2.3 Augex (A) - Nominal values'!AL124+'2.3 Augex (E)- Nominal values'!AM124</f>
        <v>0</v>
      </c>
      <c r="AM124" s="124">
        <f>+'2.3 Augex (A) - Nominal values'!AM124+'2.3 Augex (E)- Nominal values'!AN124</f>
        <v>0</v>
      </c>
      <c r="AN124" s="124">
        <f>+'2.3 Augex (A) - Nominal values'!AN124+'2.3 Augex (E)- Nominal values'!AO124</f>
        <v>0</v>
      </c>
      <c r="AO124" s="124">
        <f>+'2.3 Augex (A) - Nominal values'!AO124+'2.3 Augex (E)- Nominal values'!AP124</f>
        <v>0</v>
      </c>
      <c r="AP124" s="68">
        <f t="shared" si="1"/>
        <v>0</v>
      </c>
      <c r="AQ124" s="124">
        <f>+'2.3 Augex (A) - Nominal values'!AQ124</f>
        <v>0</v>
      </c>
      <c r="AR124" s="124">
        <f>+'2.3 Augex (A) - Nominal values'!AR124+'2.3 Augex (E)- Nominal values'!AS124</f>
        <v>0</v>
      </c>
      <c r="AS124" s="124">
        <f>+'2.3 Augex (A) - Nominal values'!AS124+'2.3 Augex (E)- Nominal values'!AT124</f>
        <v>0</v>
      </c>
      <c r="AT124" s="124">
        <f>+'2.3 Augex (A) - Nominal values'!AT124+'2.3 Augex (E)- Nominal values'!AU124</f>
        <v>0</v>
      </c>
      <c r="AU124" s="124">
        <f>+'2.3 Augex (A) - Nominal values'!AU124+'2.3 Augex (E)- Nominal values'!AV124</f>
        <v>0</v>
      </c>
      <c r="AV124" s="124">
        <f>+'2.3 Augex (A) - Nominal values'!AV124+'2.3 Augex (E)- Nominal values'!AW124</f>
        <v>0</v>
      </c>
      <c r="AY124" s="33"/>
      <c r="AZ124" s="33"/>
      <c r="BA124" s="33"/>
    </row>
    <row r="125" spans="2:53" ht="15.75" thickBot="1">
      <c r="B125" s="117">
        <f>+'2.3 Augex (A) - Nominal values'!B125</f>
        <v>0</v>
      </c>
      <c r="C125" s="165"/>
      <c r="D125" s="165"/>
      <c r="E125" s="165"/>
      <c r="F125" s="165"/>
      <c r="G125" s="165"/>
      <c r="H125" s="165"/>
      <c r="I125" s="165"/>
      <c r="J125" s="165"/>
      <c r="K125" s="165"/>
      <c r="L125" s="165"/>
      <c r="M125" s="117">
        <f>+'2.3 Augex (A) - Nominal values'!M125</f>
        <v>0</v>
      </c>
      <c r="N125" s="117">
        <f>+'2.3 Augex (A) - Nominal values'!N125</f>
        <v>0</v>
      </c>
      <c r="O125" s="117">
        <f>+'2.3 Augex (A) - Nominal values'!O125</f>
        <v>0</v>
      </c>
      <c r="P125" s="117">
        <f>+'2.3 Augex (A) - Nominal values'!P125</f>
        <v>0</v>
      </c>
      <c r="Q125" s="124">
        <f>+'2.3 Augex (A) - Nominal values'!Q125+'2.3 Augex (E)- Nominal values'!Q125</f>
        <v>0</v>
      </c>
      <c r="R125" s="124">
        <f>+'2.3 Augex (A) - Nominal values'!R125+'2.3 Augex (E)- Nominal values'!R125</f>
        <v>0</v>
      </c>
      <c r="S125" s="124">
        <f>+'2.3 Augex (A) - Nominal values'!S125+'2.3 Augex (E)- Nominal values'!S125</f>
        <v>0</v>
      </c>
      <c r="T125" s="124">
        <f>+'2.3 Augex (A) - Nominal values'!T125+'2.3 Augex (E)- Nominal values'!T125</f>
        <v>0</v>
      </c>
      <c r="U125" s="124">
        <f>+'2.3 Augex (A) - Nominal values'!U125+'2.3 Augex (E)- Nominal values'!U125</f>
        <v>0</v>
      </c>
      <c r="V125" s="124">
        <f>+'2.3 Augex (A) - Nominal values'!V125+'2.3 Augex (E)- Nominal values'!V125</f>
        <v>0</v>
      </c>
      <c r="W125" s="124">
        <f>+'2.3 Augex (A) - Nominal values'!W125+'2.3 Augex (E)- Nominal values'!W125</f>
        <v>0</v>
      </c>
      <c r="X125" s="124">
        <f>+'2.3 Augex (A) - Nominal values'!X125+'2.3 Augex (E)- Nominal values'!X125</f>
        <v>0</v>
      </c>
      <c r="Y125" s="124">
        <f>+'2.3 Augex (A) - Nominal values'!Y125+'2.3 Augex (E)- Nominal values'!Z125</f>
        <v>0</v>
      </c>
      <c r="Z125" s="124">
        <f>+'2.3 Augex (A) - Nominal values'!Z125+'2.3 Augex (E)- Nominal values'!AA125</f>
        <v>0</v>
      </c>
      <c r="AA125" s="157"/>
      <c r="AB125" s="157"/>
      <c r="AC125" s="157"/>
      <c r="AD125" s="157"/>
      <c r="AE125" s="157"/>
      <c r="AF125" s="157"/>
      <c r="AG125" s="157"/>
      <c r="AH125" s="157"/>
      <c r="AI125" s="157"/>
      <c r="AJ125" s="157"/>
      <c r="AK125" s="124">
        <f>+'2.3 Augex (A) - Nominal values'!AK125+'2.3 Augex (E)- Nominal values'!AL125</f>
        <v>0</v>
      </c>
      <c r="AL125" s="124">
        <f>+'2.3 Augex (A) - Nominal values'!AL125+'2.3 Augex (E)- Nominal values'!AM125</f>
        <v>0</v>
      </c>
      <c r="AM125" s="124">
        <f>+'2.3 Augex (A) - Nominal values'!AM125+'2.3 Augex (E)- Nominal values'!AN125</f>
        <v>0</v>
      </c>
      <c r="AN125" s="124">
        <f>+'2.3 Augex (A) - Nominal values'!AN125+'2.3 Augex (E)- Nominal values'!AO125</f>
        <v>0</v>
      </c>
      <c r="AO125" s="124">
        <f>+'2.3 Augex (A) - Nominal values'!AO125+'2.3 Augex (E)- Nominal values'!AP125</f>
        <v>0</v>
      </c>
      <c r="AP125" s="68">
        <f t="shared" si="1"/>
        <v>0</v>
      </c>
      <c r="AQ125" s="124">
        <f>+'2.3 Augex (A) - Nominal values'!AQ125</f>
        <v>0</v>
      </c>
      <c r="AR125" s="124">
        <f>+'2.3 Augex (A) - Nominal values'!AR125+'2.3 Augex (E)- Nominal values'!AS125</f>
        <v>0</v>
      </c>
      <c r="AS125" s="124">
        <f>+'2.3 Augex (A) - Nominal values'!AS125+'2.3 Augex (E)- Nominal values'!AT125</f>
        <v>0</v>
      </c>
      <c r="AT125" s="124">
        <f>+'2.3 Augex (A) - Nominal values'!AT125+'2.3 Augex (E)- Nominal values'!AU125</f>
        <v>0</v>
      </c>
      <c r="AU125" s="124">
        <f>+'2.3 Augex (A) - Nominal values'!AU125+'2.3 Augex (E)- Nominal values'!AV125</f>
        <v>0</v>
      </c>
      <c r="AV125" s="124">
        <f>+'2.3 Augex (A) - Nominal values'!AV125+'2.3 Augex (E)- Nominal values'!AW125</f>
        <v>0</v>
      </c>
      <c r="AY125" s="33"/>
      <c r="AZ125" s="33"/>
      <c r="BA125" s="33"/>
    </row>
    <row r="126" spans="2:53" ht="15.75" thickBot="1">
      <c r="B126" s="117">
        <f>+'2.3 Augex (A) - Nominal values'!B126</f>
        <v>0</v>
      </c>
      <c r="C126" s="165"/>
      <c r="D126" s="165"/>
      <c r="E126" s="165"/>
      <c r="F126" s="165"/>
      <c r="G126" s="165"/>
      <c r="H126" s="165"/>
      <c r="I126" s="165"/>
      <c r="J126" s="165"/>
      <c r="K126" s="165"/>
      <c r="L126" s="165"/>
      <c r="M126" s="117">
        <f>+'2.3 Augex (A) - Nominal values'!M126</f>
        <v>0</v>
      </c>
      <c r="N126" s="117">
        <f>+'2.3 Augex (A) - Nominal values'!N126</f>
        <v>0</v>
      </c>
      <c r="O126" s="117">
        <f>+'2.3 Augex (A) - Nominal values'!O126</f>
        <v>0</v>
      </c>
      <c r="P126" s="117">
        <f>+'2.3 Augex (A) - Nominal values'!P126</f>
        <v>0</v>
      </c>
      <c r="Q126" s="124">
        <f>+'2.3 Augex (A) - Nominal values'!Q126+'2.3 Augex (E)- Nominal values'!Q126</f>
        <v>0</v>
      </c>
      <c r="R126" s="124">
        <f>+'2.3 Augex (A) - Nominal values'!R126+'2.3 Augex (E)- Nominal values'!R126</f>
        <v>0</v>
      </c>
      <c r="S126" s="124">
        <f>+'2.3 Augex (A) - Nominal values'!S126+'2.3 Augex (E)- Nominal values'!S126</f>
        <v>0</v>
      </c>
      <c r="T126" s="124">
        <f>+'2.3 Augex (A) - Nominal values'!T126+'2.3 Augex (E)- Nominal values'!T126</f>
        <v>0</v>
      </c>
      <c r="U126" s="124">
        <f>+'2.3 Augex (A) - Nominal values'!U126+'2.3 Augex (E)- Nominal values'!U126</f>
        <v>0</v>
      </c>
      <c r="V126" s="124">
        <f>+'2.3 Augex (A) - Nominal values'!V126+'2.3 Augex (E)- Nominal values'!V126</f>
        <v>0</v>
      </c>
      <c r="W126" s="124">
        <f>+'2.3 Augex (A) - Nominal values'!W126+'2.3 Augex (E)- Nominal values'!W126</f>
        <v>0</v>
      </c>
      <c r="X126" s="124">
        <f>+'2.3 Augex (A) - Nominal values'!X126+'2.3 Augex (E)- Nominal values'!X126</f>
        <v>0</v>
      </c>
      <c r="Y126" s="124">
        <f>+'2.3 Augex (A) - Nominal values'!Y126+'2.3 Augex (E)- Nominal values'!Z126</f>
        <v>0</v>
      </c>
      <c r="Z126" s="124">
        <f>+'2.3 Augex (A) - Nominal values'!Z126+'2.3 Augex (E)- Nominal values'!AA126</f>
        <v>0</v>
      </c>
      <c r="AA126" s="157"/>
      <c r="AB126" s="157"/>
      <c r="AC126" s="157"/>
      <c r="AD126" s="157"/>
      <c r="AE126" s="157"/>
      <c r="AF126" s="157"/>
      <c r="AG126" s="157"/>
      <c r="AH126" s="157"/>
      <c r="AI126" s="157"/>
      <c r="AJ126" s="157"/>
      <c r="AK126" s="124">
        <f>+'2.3 Augex (A) - Nominal values'!AK126+'2.3 Augex (E)- Nominal values'!AL126</f>
        <v>0</v>
      </c>
      <c r="AL126" s="124">
        <f>+'2.3 Augex (A) - Nominal values'!AL126+'2.3 Augex (E)- Nominal values'!AM126</f>
        <v>0</v>
      </c>
      <c r="AM126" s="124">
        <f>+'2.3 Augex (A) - Nominal values'!AM126+'2.3 Augex (E)- Nominal values'!AN126</f>
        <v>0</v>
      </c>
      <c r="AN126" s="124">
        <f>+'2.3 Augex (A) - Nominal values'!AN126+'2.3 Augex (E)- Nominal values'!AO126</f>
        <v>0</v>
      </c>
      <c r="AO126" s="124">
        <f>+'2.3 Augex (A) - Nominal values'!AO126+'2.3 Augex (E)- Nominal values'!AP126</f>
        <v>0</v>
      </c>
      <c r="AP126" s="68">
        <f t="shared" si="1"/>
        <v>0</v>
      </c>
      <c r="AQ126" s="124">
        <f>+'2.3 Augex (A) - Nominal values'!AQ126</f>
        <v>0</v>
      </c>
      <c r="AR126" s="124">
        <f>+'2.3 Augex (A) - Nominal values'!AR126+'2.3 Augex (E)- Nominal values'!AS126</f>
        <v>0</v>
      </c>
      <c r="AS126" s="124">
        <f>+'2.3 Augex (A) - Nominal values'!AS126+'2.3 Augex (E)- Nominal values'!AT126</f>
        <v>0</v>
      </c>
      <c r="AT126" s="124">
        <f>+'2.3 Augex (A) - Nominal values'!AT126+'2.3 Augex (E)- Nominal values'!AU126</f>
        <v>0</v>
      </c>
      <c r="AU126" s="124">
        <f>+'2.3 Augex (A) - Nominal values'!AU126+'2.3 Augex (E)- Nominal values'!AV126</f>
        <v>0</v>
      </c>
      <c r="AV126" s="124">
        <f>+'2.3 Augex (A) - Nominal values'!AV126+'2.3 Augex (E)- Nominal values'!AW126</f>
        <v>0</v>
      </c>
      <c r="AY126" s="33"/>
      <c r="AZ126" s="33"/>
      <c r="BA126" s="33"/>
    </row>
    <row r="127" spans="2:53">
      <c r="B127" s="117">
        <f>+'2.3 Augex (A) - Nominal values'!B127</f>
        <v>0</v>
      </c>
      <c r="C127" s="151"/>
      <c r="D127" s="151"/>
      <c r="E127" s="151"/>
      <c r="F127" s="151"/>
      <c r="G127" s="151"/>
      <c r="H127" s="151"/>
      <c r="I127" s="151"/>
      <c r="J127" s="151"/>
      <c r="K127" s="151"/>
      <c r="L127" s="151"/>
      <c r="M127" s="117">
        <f>+'2.3 Augex (A) - Nominal values'!M127</f>
        <v>0</v>
      </c>
      <c r="N127" s="117">
        <f>+'2.3 Augex (A) - Nominal values'!N127</f>
        <v>0</v>
      </c>
      <c r="O127" s="117">
        <f>+'2.3 Augex (A) - Nominal values'!O127</f>
        <v>0</v>
      </c>
      <c r="P127" s="117">
        <f>+'2.3 Augex (A) - Nominal values'!P127</f>
        <v>0</v>
      </c>
      <c r="Q127" s="124">
        <f>+'2.3 Augex (A) - Nominal values'!Q127+'2.3 Augex (E)- Nominal values'!Q127</f>
        <v>0</v>
      </c>
      <c r="R127" s="124">
        <f>+'2.3 Augex (A) - Nominal values'!R127+'2.3 Augex (E)- Nominal values'!R127</f>
        <v>0</v>
      </c>
      <c r="S127" s="124">
        <f>+'2.3 Augex (A) - Nominal values'!S127+'2.3 Augex (E)- Nominal values'!S127</f>
        <v>0</v>
      </c>
      <c r="T127" s="124">
        <f>+'2.3 Augex (A) - Nominal values'!T127+'2.3 Augex (E)- Nominal values'!T127</f>
        <v>0</v>
      </c>
      <c r="U127" s="124">
        <f>+'2.3 Augex (A) - Nominal values'!U127+'2.3 Augex (E)- Nominal values'!U127</f>
        <v>0</v>
      </c>
      <c r="V127" s="124">
        <f>+'2.3 Augex (A) - Nominal values'!V127+'2.3 Augex (E)- Nominal values'!V127</f>
        <v>0</v>
      </c>
      <c r="W127" s="124">
        <f>+'2.3 Augex (A) - Nominal values'!W127+'2.3 Augex (E)- Nominal values'!W127</f>
        <v>0</v>
      </c>
      <c r="X127" s="124">
        <f>+'2.3 Augex (A) - Nominal values'!X127+'2.3 Augex (E)- Nominal values'!X127</f>
        <v>0</v>
      </c>
      <c r="Y127" s="124">
        <f>+'2.3 Augex (A) - Nominal values'!Y127+'2.3 Augex (E)- Nominal values'!Z127</f>
        <v>0</v>
      </c>
      <c r="Z127" s="124">
        <f>+'2.3 Augex (A) - Nominal values'!Z127+'2.3 Augex (E)- Nominal values'!AA127</f>
        <v>0</v>
      </c>
      <c r="AA127" s="157"/>
      <c r="AB127" s="157"/>
      <c r="AC127" s="157"/>
      <c r="AD127" s="157"/>
      <c r="AE127" s="157"/>
      <c r="AF127" s="157"/>
      <c r="AG127" s="157"/>
      <c r="AH127" s="157"/>
      <c r="AI127" s="157"/>
      <c r="AJ127" s="157"/>
      <c r="AK127" s="124">
        <f>+'2.3 Augex (A) - Nominal values'!AK127+'2.3 Augex (E)- Nominal values'!AL127</f>
        <v>0</v>
      </c>
      <c r="AL127" s="124">
        <f>+'2.3 Augex (A) - Nominal values'!AL127+'2.3 Augex (E)- Nominal values'!AM127</f>
        <v>0</v>
      </c>
      <c r="AM127" s="124">
        <f>+'2.3 Augex (A) - Nominal values'!AM127+'2.3 Augex (E)- Nominal values'!AN127</f>
        <v>0</v>
      </c>
      <c r="AN127" s="124">
        <f>+'2.3 Augex (A) - Nominal values'!AN127+'2.3 Augex (E)- Nominal values'!AO127</f>
        <v>0</v>
      </c>
      <c r="AO127" s="124">
        <f>+'2.3 Augex (A) - Nominal values'!AO127+'2.3 Augex (E)- Nominal values'!AP127</f>
        <v>0</v>
      </c>
      <c r="AP127" s="166">
        <f t="shared" si="1"/>
        <v>0</v>
      </c>
      <c r="AQ127" s="124">
        <f>+'2.3 Augex (A) - Nominal values'!AQ127</f>
        <v>0</v>
      </c>
      <c r="AR127" s="124">
        <f>+'2.3 Augex (A) - Nominal values'!AR127+'2.3 Augex (E)- Nominal values'!AS127</f>
        <v>0</v>
      </c>
      <c r="AS127" s="124">
        <f>+'2.3 Augex (A) - Nominal values'!AS127+'2.3 Augex (E)- Nominal values'!AT127</f>
        <v>0</v>
      </c>
      <c r="AT127" s="124">
        <f>+'2.3 Augex (A) - Nominal values'!AT127+'2.3 Augex (E)- Nominal values'!AU127</f>
        <v>0</v>
      </c>
      <c r="AU127" s="124">
        <f>+'2.3 Augex (A) - Nominal values'!AU127+'2.3 Augex (E)- Nominal values'!AV127</f>
        <v>0</v>
      </c>
      <c r="AV127" s="124">
        <f>+'2.3 Augex (A) - Nominal values'!AV127+'2.3 Augex (E)- Nominal values'!AW127</f>
        <v>0</v>
      </c>
      <c r="AY127" s="33"/>
      <c r="AZ127" s="33"/>
      <c r="BA127" s="33"/>
    </row>
    <row r="128" spans="2:53">
      <c r="B128" s="90" t="s">
        <v>52</v>
      </c>
      <c r="C128" s="169"/>
      <c r="D128" s="169"/>
      <c r="E128" s="169"/>
      <c r="F128" s="169"/>
      <c r="G128" s="169"/>
      <c r="H128" s="169"/>
      <c r="I128" s="169"/>
      <c r="J128" s="169"/>
      <c r="K128" s="169"/>
      <c r="L128" s="169"/>
      <c r="M128" s="90" t="s">
        <v>52</v>
      </c>
      <c r="N128" s="170"/>
      <c r="O128" s="170"/>
      <c r="P128" s="170"/>
      <c r="Q128" s="170"/>
      <c r="R128" s="171"/>
      <c r="S128" s="172"/>
      <c r="T128" s="173"/>
      <c r="U128" s="170"/>
      <c r="V128" s="173"/>
      <c r="W128" s="173"/>
      <c r="X128" s="173"/>
      <c r="Y128" s="172"/>
      <c r="Z128" s="173"/>
      <c r="AA128" s="173"/>
      <c r="AB128" s="173"/>
      <c r="AC128" s="173"/>
      <c r="AD128" s="173"/>
      <c r="AE128" s="173"/>
      <c r="AF128" s="173"/>
      <c r="AG128" s="173"/>
      <c r="AH128" s="173"/>
      <c r="AI128" s="173"/>
      <c r="AJ128" s="173"/>
      <c r="AK128" s="173"/>
      <c r="AL128" s="170"/>
      <c r="AM128" s="174"/>
      <c r="AN128" s="175"/>
      <c r="AO128" s="174"/>
      <c r="AP128" s="162">
        <f>+'2.3 Augex (A) - Nominal values'!AP128+'2.3 Augex (E)- Nominal values'!AQ128</f>
        <v>24102254</v>
      </c>
      <c r="AQ128" s="161" t="str">
        <f>+'2.3 Augex (A) - Nominal values'!AQ128</f>
        <v>2007-2013</v>
      </c>
      <c r="AR128" s="175"/>
      <c r="AS128" s="174"/>
      <c r="AT128" s="176"/>
      <c r="AU128" s="163">
        <f>+'2.3 Augex (A) - Nominal values'!AU128+'2.3 Augex (E)- Nominal values'!AV128</f>
        <v>235456</v>
      </c>
      <c r="AV128" s="159">
        <f>+'2.3 Augex (A) - Nominal values'!AV128+'2.3 Augex (E)- Nominal values'!AW128</f>
        <v>674948</v>
      </c>
      <c r="AY128" s="33"/>
      <c r="AZ128" s="33"/>
      <c r="BA128" s="33"/>
    </row>
    <row r="129" spans="2:73" ht="15.75" thickBot="1">
      <c r="B129" s="177"/>
      <c r="C129" s="178"/>
      <c r="D129" s="178"/>
      <c r="E129" s="178"/>
      <c r="F129" s="178"/>
      <c r="G129" s="178"/>
      <c r="H129" s="178"/>
      <c r="I129" s="178"/>
      <c r="J129" s="178"/>
      <c r="K129" s="178"/>
      <c r="L129" s="178"/>
      <c r="M129" s="101"/>
      <c r="N129" s="179"/>
      <c r="O129" s="179"/>
      <c r="P129" s="179"/>
      <c r="Q129" s="179"/>
      <c r="R129" s="180"/>
      <c r="S129" s="181"/>
      <c r="T129" s="182"/>
      <c r="U129" s="179"/>
      <c r="V129" s="182"/>
      <c r="W129" s="182"/>
      <c r="X129" s="182"/>
      <c r="Y129" s="181"/>
      <c r="Z129" s="182"/>
      <c r="AA129" s="182"/>
      <c r="AB129" s="182"/>
      <c r="AC129" s="182"/>
      <c r="AD129" s="182"/>
      <c r="AE129" s="182"/>
      <c r="AF129" s="182"/>
      <c r="AG129" s="182"/>
      <c r="AH129" s="182"/>
      <c r="AI129" s="182"/>
      <c r="AJ129" s="182"/>
      <c r="AK129" s="182"/>
      <c r="AL129" s="179"/>
      <c r="AM129" s="183"/>
      <c r="AN129" s="184"/>
      <c r="AO129" s="183"/>
      <c r="AP129" s="185"/>
      <c r="AQ129" s="185"/>
      <c r="AR129" s="184"/>
      <c r="AS129" s="183"/>
      <c r="AT129" s="186"/>
      <c r="AU129" s="187"/>
      <c r="AV129" s="183"/>
      <c r="AY129" s="33"/>
      <c r="AZ129" s="33"/>
      <c r="BA129" s="33"/>
    </row>
    <row r="132" spans="2:73" ht="15.75">
      <c r="B132" s="188" t="s">
        <v>65</v>
      </c>
      <c r="C132" s="188"/>
      <c r="D132" s="188"/>
      <c r="E132" s="188"/>
      <c r="F132" s="188"/>
      <c r="G132" s="188"/>
      <c r="H132" s="188"/>
      <c r="I132" s="188"/>
      <c r="J132" s="188"/>
      <c r="K132" s="188"/>
      <c r="L132" s="188"/>
      <c r="M132" s="188"/>
      <c r="N132" s="189"/>
      <c r="O132" s="189"/>
      <c r="P132" s="189"/>
      <c r="Q132" s="189"/>
      <c r="R132" s="189"/>
      <c r="S132" s="189"/>
      <c r="T132" s="189"/>
      <c r="U132" s="189"/>
      <c r="V132" s="189"/>
      <c r="W132" s="189"/>
      <c r="X132" s="189"/>
      <c r="Y132" s="189"/>
      <c r="Z132" s="188"/>
      <c r="AA132" s="189"/>
      <c r="AB132" s="189"/>
      <c r="AC132" s="189"/>
      <c r="AD132" s="189"/>
      <c r="AE132" s="189"/>
      <c r="AF132" s="189"/>
      <c r="AG132" s="189"/>
      <c r="AH132" s="189"/>
      <c r="AI132" s="189"/>
      <c r="AJ132" s="189"/>
      <c r="AK132" s="189"/>
      <c r="AL132" s="189"/>
      <c r="AM132" s="189"/>
      <c r="AN132" s="189"/>
      <c r="AO132" s="189"/>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row>
    <row r="133" spans="2:73" ht="18.75" thickBot="1">
      <c r="B133" s="13" t="s">
        <v>66</v>
      </c>
      <c r="C133" s="13"/>
      <c r="D133" s="13"/>
      <c r="E133" s="13"/>
      <c r="F133" s="13"/>
      <c r="G133" s="13"/>
      <c r="H133" s="13"/>
      <c r="I133" s="13"/>
      <c r="J133" s="13"/>
      <c r="K133" s="13"/>
      <c r="L133" s="13"/>
      <c r="M133" s="13"/>
      <c r="N133" s="15"/>
      <c r="O133" s="110"/>
      <c r="P133" s="110"/>
      <c r="Q133" s="110"/>
      <c r="R133" s="110"/>
      <c r="S133" s="110"/>
      <c r="T133" s="110"/>
      <c r="U133" s="110"/>
      <c r="V133" s="110"/>
      <c r="W133" s="110"/>
      <c r="X133" s="110"/>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row>
    <row r="134" spans="2:73" ht="16.5" thickBot="1">
      <c r="B134" s="190" t="s">
        <v>67</v>
      </c>
      <c r="C134" s="191"/>
      <c r="D134" s="191"/>
      <c r="E134" s="191"/>
      <c r="F134" s="191"/>
      <c r="G134" s="191"/>
      <c r="H134" s="191"/>
      <c r="I134" s="191"/>
      <c r="J134" s="191"/>
      <c r="K134" s="191"/>
      <c r="L134" s="191"/>
      <c r="M134" s="192"/>
      <c r="N134" s="192"/>
      <c r="O134" s="192"/>
      <c r="P134" s="192"/>
      <c r="Q134" s="193"/>
      <c r="R134" s="194"/>
      <c r="S134" s="194"/>
      <c r="T134" s="194"/>
      <c r="U134" s="194"/>
      <c r="V134" s="194"/>
      <c r="W134" s="194"/>
      <c r="X134" s="195"/>
      <c r="Y134" s="194"/>
      <c r="Z134" s="196"/>
      <c r="AA134" s="197"/>
      <c r="AB134" s="197"/>
      <c r="AC134" s="197"/>
      <c r="AD134" s="197"/>
      <c r="AE134" s="197"/>
      <c r="AF134" s="197"/>
      <c r="AG134" s="197"/>
      <c r="AH134" s="197"/>
      <c r="AI134" s="197"/>
      <c r="AJ134" s="197"/>
      <c r="AK134" s="197"/>
      <c r="AL134" s="197"/>
      <c r="AM134" s="197"/>
      <c r="AN134" s="197"/>
      <c r="AO134" s="198"/>
      <c r="AP134" s="199"/>
      <c r="AQ134" s="199"/>
      <c r="AR134" s="199"/>
      <c r="AS134" s="199"/>
      <c r="AT134" s="199"/>
      <c r="AU134" s="199"/>
      <c r="AY134" s="110"/>
      <c r="AZ134" s="110"/>
      <c r="BA134" s="110"/>
      <c r="BB134" s="110"/>
      <c r="BC134" s="110"/>
      <c r="BD134" s="110"/>
      <c r="BE134" s="110"/>
      <c r="BF134" s="110"/>
      <c r="BG134" s="110"/>
      <c r="BH134" s="110"/>
      <c r="BI134" s="110"/>
      <c r="BJ134" s="110"/>
      <c r="BK134" s="110"/>
      <c r="BL134" s="110"/>
      <c r="BM134" s="110"/>
      <c r="BN134" s="110"/>
      <c r="BO134" s="110"/>
      <c r="BP134" s="110"/>
      <c r="BQ134" s="110"/>
      <c r="BR134" s="110"/>
      <c r="BS134" s="110"/>
      <c r="BT134" s="110"/>
      <c r="BU134" s="110"/>
    </row>
    <row r="135" spans="2:73" s="205" customFormat="1" ht="16.5" hidden="1" thickBot="1">
      <c r="B135" s="200" t="s">
        <v>68</v>
      </c>
      <c r="C135" s="201"/>
      <c r="D135" s="201"/>
      <c r="E135" s="201"/>
      <c r="F135" s="201"/>
      <c r="G135" s="201"/>
      <c r="H135" s="201"/>
      <c r="I135" s="201"/>
      <c r="J135" s="201"/>
      <c r="K135" s="201"/>
      <c r="L135" s="201"/>
      <c r="M135" s="202"/>
      <c r="N135" s="202"/>
      <c r="O135" s="202"/>
      <c r="P135" s="202"/>
      <c r="Q135" s="203"/>
      <c r="R135" s="204"/>
      <c r="S135" s="204"/>
      <c r="T135" s="204"/>
      <c r="U135" s="204"/>
      <c r="V135" s="204"/>
      <c r="W135" s="204"/>
      <c r="Y135" s="204"/>
      <c r="Z135" s="206"/>
      <c r="AA135" s="204"/>
      <c r="AB135" s="204"/>
      <c r="AC135" s="204"/>
      <c r="AD135" s="204"/>
      <c r="AE135" s="204"/>
      <c r="AF135" s="204"/>
      <c r="AG135" s="204"/>
      <c r="AH135" s="204"/>
      <c r="AI135" s="204"/>
      <c r="AJ135" s="204"/>
      <c r="AK135" s="204"/>
      <c r="AL135" s="204"/>
      <c r="AM135" s="204"/>
      <c r="AN135" s="204"/>
      <c r="AO135" s="207"/>
      <c r="AP135" s="204"/>
      <c r="AQ135" s="204"/>
      <c r="AR135" s="204"/>
      <c r="AS135" s="208"/>
      <c r="AT135" s="209"/>
      <c r="AU135" s="209"/>
      <c r="AY135" s="210"/>
      <c r="AZ135" s="210"/>
      <c r="BA135" s="210"/>
      <c r="BB135" s="210"/>
      <c r="BC135" s="210"/>
      <c r="BD135" s="210"/>
      <c r="BE135" s="210"/>
      <c r="BF135" s="210"/>
      <c r="BG135" s="210"/>
      <c r="BH135" s="210"/>
      <c r="BI135" s="210"/>
      <c r="BJ135" s="210"/>
      <c r="BK135" s="210"/>
      <c r="BL135" s="210"/>
      <c r="BM135" s="210"/>
      <c r="BN135" s="210"/>
      <c r="BO135" s="210"/>
      <c r="BP135" s="210"/>
      <c r="BQ135" s="210"/>
      <c r="BR135" s="210"/>
      <c r="BS135" s="210"/>
      <c r="BT135" s="210"/>
      <c r="BU135" s="210"/>
    </row>
    <row r="136" spans="2:73" s="205" customFormat="1" ht="16.5" hidden="1" thickBot="1">
      <c r="B136" s="200"/>
      <c r="C136" s="201"/>
      <c r="D136" s="201"/>
      <c r="E136" s="201"/>
      <c r="F136" s="201"/>
      <c r="G136" s="201"/>
      <c r="H136" s="201"/>
      <c r="I136" s="201"/>
      <c r="J136" s="201"/>
      <c r="K136" s="201"/>
      <c r="L136" s="201"/>
      <c r="M136" s="202"/>
      <c r="N136" s="202"/>
      <c r="O136" s="202"/>
      <c r="P136" s="202"/>
      <c r="Q136" s="203"/>
      <c r="R136" s="204"/>
      <c r="S136" s="204"/>
      <c r="T136" s="204"/>
      <c r="U136" s="204"/>
      <c r="V136" s="204"/>
      <c r="W136" s="204"/>
      <c r="Y136" s="204"/>
      <c r="Z136" s="206"/>
      <c r="AA136" s="204"/>
      <c r="AB136" s="204"/>
      <c r="AC136" s="204"/>
      <c r="AD136" s="204"/>
      <c r="AE136" s="204"/>
      <c r="AF136" s="204"/>
      <c r="AG136" s="204"/>
      <c r="AH136" s="204"/>
      <c r="AI136" s="204"/>
      <c r="AJ136" s="204"/>
      <c r="AK136" s="204"/>
      <c r="AL136" s="204"/>
      <c r="AM136" s="204"/>
      <c r="AN136" s="204"/>
      <c r="AO136" s="207"/>
      <c r="AP136" s="204"/>
      <c r="AQ136" s="204"/>
      <c r="AR136" s="204"/>
      <c r="AS136" s="208"/>
      <c r="AT136" s="209"/>
      <c r="AU136" s="209"/>
      <c r="AY136" s="210"/>
      <c r="AZ136" s="210"/>
      <c r="BA136" s="210"/>
      <c r="BB136" s="210"/>
      <c r="BC136" s="210"/>
      <c r="BD136" s="210"/>
      <c r="BE136" s="210"/>
      <c r="BF136" s="210"/>
      <c r="BG136" s="210"/>
      <c r="BH136" s="210"/>
      <c r="BI136" s="210"/>
      <c r="BJ136" s="210"/>
      <c r="BK136" s="210"/>
      <c r="BL136" s="210"/>
      <c r="BM136" s="210"/>
      <c r="BN136" s="210"/>
      <c r="BO136" s="210"/>
      <c r="BP136" s="210"/>
      <c r="BQ136" s="210"/>
      <c r="BR136" s="210"/>
      <c r="BS136" s="210"/>
      <c r="BT136" s="210"/>
      <c r="BU136" s="210"/>
    </row>
    <row r="137" spans="2:73" ht="30.75" customHeight="1" thickBot="1">
      <c r="B137" s="211"/>
      <c r="C137" s="212"/>
      <c r="D137" s="213"/>
      <c r="E137" s="213"/>
      <c r="F137" s="213"/>
      <c r="G137" s="213"/>
      <c r="H137" s="213"/>
      <c r="I137" s="213"/>
      <c r="J137" s="213"/>
      <c r="K137" s="213"/>
      <c r="L137" s="213"/>
      <c r="M137" s="214" t="s">
        <v>69</v>
      </c>
      <c r="N137" s="215" t="s">
        <v>69</v>
      </c>
      <c r="O137" s="215" t="s">
        <v>69</v>
      </c>
      <c r="P137" s="215" t="s">
        <v>69</v>
      </c>
      <c r="Q137" s="216" t="s">
        <v>69</v>
      </c>
      <c r="R137" s="212"/>
      <c r="S137" s="212"/>
      <c r="T137" s="212"/>
      <c r="U137" s="212"/>
      <c r="V137" s="212"/>
      <c r="W137" s="212"/>
      <c r="Y137" s="217"/>
      <c r="Z137" s="218"/>
      <c r="AA137" s="217"/>
      <c r="AB137" s="217"/>
      <c r="AC137" s="217"/>
      <c r="AD137" s="217"/>
      <c r="AE137" s="217"/>
      <c r="AF137" s="217"/>
      <c r="AG137" s="217"/>
      <c r="AH137" s="217"/>
      <c r="AI137" s="217"/>
      <c r="AJ137" s="217"/>
      <c r="AK137" s="219" t="s">
        <v>70</v>
      </c>
      <c r="AL137" s="220" t="s">
        <v>70</v>
      </c>
      <c r="AM137" s="220" t="s">
        <v>70</v>
      </c>
      <c r="AN137" s="220" t="s">
        <v>70</v>
      </c>
      <c r="AO137" s="216" t="s">
        <v>70</v>
      </c>
      <c r="AP137" s="212"/>
      <c r="AQ137" s="212"/>
      <c r="AR137" s="212"/>
      <c r="AS137" s="212"/>
      <c r="AT137" s="212"/>
      <c r="AU137" s="212"/>
      <c r="AZ137" s="18"/>
      <c r="BA137" s="18"/>
      <c r="BB137" s="18"/>
      <c r="BC137" s="18"/>
      <c r="BD137" s="18"/>
      <c r="BE137" s="18"/>
      <c r="BF137" s="18"/>
      <c r="BG137" s="18"/>
      <c r="BH137" s="18"/>
      <c r="BI137" s="18"/>
      <c r="BJ137" s="18"/>
      <c r="BK137" s="18"/>
      <c r="BL137" s="18"/>
      <c r="BM137" s="18"/>
      <c r="BN137" s="18"/>
      <c r="BO137" s="18"/>
      <c r="BP137" s="18"/>
    </row>
    <row r="138" spans="2:73" ht="15.75" thickBot="1">
      <c r="B138" s="211" t="s">
        <v>25</v>
      </c>
      <c r="C138" s="212"/>
      <c r="D138" s="213" t="s">
        <v>71</v>
      </c>
      <c r="E138" s="213" t="s">
        <v>72</v>
      </c>
      <c r="F138" s="213" t="s">
        <v>73</v>
      </c>
      <c r="G138" s="213" t="s">
        <v>74</v>
      </c>
      <c r="H138" s="213" t="s">
        <v>75</v>
      </c>
      <c r="I138" s="213" t="s">
        <v>76</v>
      </c>
      <c r="J138" s="213" t="s">
        <v>77</v>
      </c>
      <c r="K138" s="213" t="s">
        <v>78</v>
      </c>
      <c r="L138" s="213"/>
      <c r="M138" s="221" t="str">
        <f t="array" ref="M138:Q138">Years</f>
        <v>2008/09</v>
      </c>
      <c r="N138" s="222" t="str">
        <v>2009/10</v>
      </c>
      <c r="O138" s="222" t="str">
        <v>2010/11</v>
      </c>
      <c r="P138" s="222" t="str">
        <v>2011/12</v>
      </c>
      <c r="Q138" s="223" t="str">
        <v>2012/13</v>
      </c>
      <c r="R138" s="217"/>
      <c r="S138" s="217"/>
      <c r="T138" s="217"/>
      <c r="U138" s="217"/>
      <c r="V138" s="217"/>
      <c r="W138" s="217"/>
      <c r="Y138" s="212"/>
      <c r="Z138" s="211" t="s">
        <v>25</v>
      </c>
      <c r="AA138" s="212"/>
      <c r="AB138" s="213" t="s">
        <v>71</v>
      </c>
      <c r="AC138" s="213" t="s">
        <v>72</v>
      </c>
      <c r="AD138" s="213" t="s">
        <v>73</v>
      </c>
      <c r="AE138" s="213" t="s">
        <v>74</v>
      </c>
      <c r="AF138" s="213" t="s">
        <v>75</v>
      </c>
      <c r="AG138" s="213" t="s">
        <v>76</v>
      </c>
      <c r="AH138" s="213" t="s">
        <v>77</v>
      </c>
      <c r="AI138" s="213" t="s">
        <v>78</v>
      </c>
      <c r="AJ138" s="212"/>
      <c r="AK138" s="221" t="str">
        <f t="array" ref="AK138:AO138">Years</f>
        <v>2008/09</v>
      </c>
      <c r="AL138" s="222" t="str">
        <v>2009/10</v>
      </c>
      <c r="AM138" s="222" t="str">
        <v>2010/11</v>
      </c>
      <c r="AN138" s="222" t="str">
        <v>2011/12</v>
      </c>
      <c r="AO138" s="223" t="str">
        <v>2012/13</v>
      </c>
      <c r="AP138" s="217"/>
      <c r="AQ138" s="217"/>
      <c r="AR138" s="217"/>
      <c r="AS138" s="217"/>
      <c r="AT138" s="217"/>
      <c r="AU138" s="217"/>
    </row>
    <row r="139" spans="2:73">
      <c r="B139" s="224" t="s">
        <v>79</v>
      </c>
      <c r="C139" s="225"/>
      <c r="D139" s="226" t="s">
        <v>71</v>
      </c>
      <c r="E139" s="226" t="s">
        <v>80</v>
      </c>
      <c r="F139" s="226" t="s">
        <v>81</v>
      </c>
      <c r="G139" s="226" t="s">
        <v>82</v>
      </c>
      <c r="H139" s="226" t="s">
        <v>83</v>
      </c>
      <c r="I139" s="226" t="s">
        <v>84</v>
      </c>
      <c r="J139" s="226" t="s">
        <v>60</v>
      </c>
      <c r="K139" s="226" t="s">
        <v>85</v>
      </c>
      <c r="L139" s="226"/>
      <c r="M139" s="227"/>
      <c r="N139" s="227"/>
      <c r="O139" s="227"/>
      <c r="P139" s="227"/>
      <c r="Q139" s="228"/>
      <c r="R139" s="229"/>
      <c r="S139" s="229"/>
      <c r="T139" s="229"/>
      <c r="U139" s="229"/>
      <c r="V139" s="229"/>
      <c r="W139" s="229"/>
      <c r="Y139" s="230"/>
      <c r="Z139" s="224" t="s">
        <v>79</v>
      </c>
      <c r="AA139" s="225"/>
      <c r="AB139" s="231" t="s">
        <v>71</v>
      </c>
      <c r="AC139" s="231" t="s">
        <v>80</v>
      </c>
      <c r="AD139" s="231" t="s">
        <v>81</v>
      </c>
      <c r="AE139" s="231" t="s">
        <v>82</v>
      </c>
      <c r="AF139" s="231" t="s">
        <v>83</v>
      </c>
      <c r="AG139" s="231" t="s">
        <v>84</v>
      </c>
      <c r="AH139" s="231" t="s">
        <v>86</v>
      </c>
      <c r="AI139" s="231" t="s">
        <v>85</v>
      </c>
      <c r="AJ139" s="225"/>
      <c r="AK139" s="232"/>
      <c r="AL139" s="227"/>
      <c r="AM139" s="227"/>
      <c r="AN139" s="227"/>
      <c r="AO139" s="228"/>
      <c r="AP139" s="229"/>
      <c r="AQ139" s="229"/>
      <c r="AR139" s="229"/>
      <c r="AS139" s="229"/>
      <c r="AT139" s="229"/>
      <c r="AU139" s="229"/>
    </row>
    <row r="140" spans="2:73" ht="15.75" thickBot="1">
      <c r="B140" s="503" t="s">
        <v>87</v>
      </c>
      <c r="C140" s="225"/>
      <c r="D140" s="226" t="s">
        <v>71</v>
      </c>
      <c r="E140" s="226" t="s">
        <v>80</v>
      </c>
      <c r="F140" s="226" t="s">
        <v>81</v>
      </c>
      <c r="G140" s="226" t="s">
        <v>82</v>
      </c>
      <c r="H140" s="226" t="s">
        <v>88</v>
      </c>
      <c r="I140" s="226" t="s">
        <v>84</v>
      </c>
      <c r="J140" s="226" t="s">
        <v>60</v>
      </c>
      <c r="K140" s="226" t="s">
        <v>85</v>
      </c>
      <c r="L140" s="226"/>
      <c r="M140" s="234"/>
      <c r="N140" s="234"/>
      <c r="O140" s="234"/>
      <c r="P140" s="234"/>
      <c r="Q140" s="235"/>
      <c r="R140" s="229"/>
      <c r="S140" s="229"/>
      <c r="T140" s="229"/>
      <c r="U140" s="229"/>
      <c r="V140" s="229"/>
      <c r="W140" s="229"/>
      <c r="Y140" s="230"/>
      <c r="Z140" s="233" t="s">
        <v>87</v>
      </c>
      <c r="AA140" s="225"/>
      <c r="AB140" s="231" t="s">
        <v>71</v>
      </c>
      <c r="AC140" s="231" t="s">
        <v>80</v>
      </c>
      <c r="AD140" s="231" t="s">
        <v>81</v>
      </c>
      <c r="AE140" s="231" t="s">
        <v>82</v>
      </c>
      <c r="AF140" s="231" t="s">
        <v>88</v>
      </c>
      <c r="AG140" s="231" t="s">
        <v>84</v>
      </c>
      <c r="AH140" s="231" t="s">
        <v>86</v>
      </c>
      <c r="AI140" s="231" t="s">
        <v>85</v>
      </c>
      <c r="AJ140" s="225"/>
      <c r="AK140" s="236"/>
      <c r="AL140" s="234"/>
      <c r="AM140" s="234"/>
      <c r="AN140" s="234"/>
      <c r="AO140" s="235"/>
      <c r="AP140" s="229"/>
      <c r="AQ140" s="229"/>
      <c r="AR140" s="229"/>
      <c r="AS140" s="229"/>
      <c r="AT140" s="229"/>
      <c r="AU140" s="229"/>
    </row>
    <row r="141" spans="2:73">
      <c r="B141" s="237" t="s">
        <v>89</v>
      </c>
      <c r="C141" s="225"/>
      <c r="D141" s="231" t="s">
        <v>71</v>
      </c>
      <c r="E141" s="231" t="s">
        <v>80</v>
      </c>
      <c r="F141" s="231" t="s">
        <v>90</v>
      </c>
      <c r="G141" s="231" t="s">
        <v>82</v>
      </c>
      <c r="H141" s="231" t="s">
        <v>83</v>
      </c>
      <c r="I141" s="231" t="s">
        <v>84</v>
      </c>
      <c r="J141" s="231" t="s">
        <v>60</v>
      </c>
      <c r="K141" s="231" t="s">
        <v>85</v>
      </c>
      <c r="L141" s="231"/>
      <c r="M141" s="238"/>
      <c r="N141" s="238"/>
      <c r="O141" s="238"/>
      <c r="P141" s="238"/>
      <c r="Q141" s="239"/>
      <c r="R141" s="229"/>
      <c r="S141" s="229"/>
      <c r="T141" s="229"/>
      <c r="U141" s="229"/>
      <c r="V141" s="229"/>
      <c r="W141" s="229"/>
      <c r="Y141" s="230"/>
      <c r="Z141" s="237" t="s">
        <v>89</v>
      </c>
      <c r="AA141" s="225"/>
      <c r="AB141" s="231" t="s">
        <v>71</v>
      </c>
      <c r="AC141" s="231" t="s">
        <v>80</v>
      </c>
      <c r="AD141" s="231" t="s">
        <v>90</v>
      </c>
      <c r="AE141" s="231" t="s">
        <v>82</v>
      </c>
      <c r="AF141" s="231" t="s">
        <v>83</v>
      </c>
      <c r="AG141" s="231" t="s">
        <v>84</v>
      </c>
      <c r="AH141" s="231" t="s">
        <v>86</v>
      </c>
      <c r="AI141" s="231" t="s">
        <v>85</v>
      </c>
      <c r="AJ141" s="225"/>
      <c r="AK141" s="240"/>
      <c r="AL141" s="238"/>
      <c r="AM141" s="238"/>
      <c r="AN141" s="238"/>
      <c r="AO141" s="239"/>
      <c r="AP141" s="229"/>
      <c r="AQ141" s="229"/>
      <c r="AR141" s="229"/>
      <c r="AS141" s="229"/>
      <c r="AT141" s="229"/>
      <c r="AU141" s="229"/>
    </row>
    <row r="142" spans="2:73" ht="15.75" thickBot="1">
      <c r="B142" s="241" t="s">
        <v>91</v>
      </c>
      <c r="C142" s="225"/>
      <c r="D142" s="231" t="s">
        <v>71</v>
      </c>
      <c r="E142" s="231" t="s">
        <v>80</v>
      </c>
      <c r="F142" s="231" t="s">
        <v>90</v>
      </c>
      <c r="G142" s="231" t="s">
        <v>82</v>
      </c>
      <c r="H142" s="231" t="s">
        <v>88</v>
      </c>
      <c r="I142" s="231" t="s">
        <v>84</v>
      </c>
      <c r="J142" s="231" t="s">
        <v>60</v>
      </c>
      <c r="K142" s="231" t="s">
        <v>85</v>
      </c>
      <c r="L142" s="231"/>
      <c r="M142" s="242"/>
      <c r="N142" s="242"/>
      <c r="O142" s="242"/>
      <c r="P142" s="242"/>
      <c r="Q142" s="243"/>
      <c r="R142" s="229"/>
      <c r="S142" s="229"/>
      <c r="T142" s="229"/>
      <c r="U142" s="229"/>
      <c r="V142" s="229"/>
      <c r="W142" s="229"/>
      <c r="Y142" s="230"/>
      <c r="Z142" s="241" t="s">
        <v>91</v>
      </c>
      <c r="AA142" s="225"/>
      <c r="AB142" s="231" t="s">
        <v>71</v>
      </c>
      <c r="AC142" s="231" t="s">
        <v>80</v>
      </c>
      <c r="AD142" s="231" t="s">
        <v>90</v>
      </c>
      <c r="AE142" s="231" t="s">
        <v>82</v>
      </c>
      <c r="AF142" s="231" t="s">
        <v>88</v>
      </c>
      <c r="AG142" s="231" t="s">
        <v>84</v>
      </c>
      <c r="AH142" s="231" t="s">
        <v>86</v>
      </c>
      <c r="AI142" s="231" t="s">
        <v>85</v>
      </c>
      <c r="AJ142" s="225"/>
      <c r="AK142" s="244"/>
      <c r="AL142" s="242"/>
      <c r="AM142" s="242"/>
      <c r="AN142" s="242"/>
      <c r="AO142" s="243"/>
      <c r="AP142" s="229"/>
      <c r="AQ142" s="229"/>
      <c r="AR142" s="229"/>
      <c r="AS142" s="229"/>
      <c r="AT142" s="229"/>
      <c r="AU142" s="229"/>
    </row>
    <row r="143" spans="2:73">
      <c r="B143" s="245" t="s">
        <v>92</v>
      </c>
      <c r="C143" s="212"/>
      <c r="D143" s="226" t="s">
        <v>71</v>
      </c>
      <c r="E143" s="226" t="s">
        <v>80</v>
      </c>
      <c r="F143" s="226" t="s">
        <v>93</v>
      </c>
      <c r="G143" s="226" t="s">
        <v>94</v>
      </c>
      <c r="H143" s="226" t="s">
        <v>95</v>
      </c>
      <c r="I143" s="226" t="s">
        <v>84</v>
      </c>
      <c r="J143" s="226" t="s">
        <v>51</v>
      </c>
      <c r="K143" s="226" t="s">
        <v>85</v>
      </c>
      <c r="L143" s="226"/>
      <c r="M143" s="246"/>
      <c r="N143" s="246"/>
      <c r="O143" s="246"/>
      <c r="P143" s="246"/>
      <c r="Q143" s="247"/>
      <c r="R143" s="248"/>
      <c r="S143" s="249"/>
      <c r="T143" s="249"/>
      <c r="U143" s="249"/>
      <c r="V143" s="249"/>
      <c r="W143" s="249"/>
      <c r="Y143" s="250"/>
      <c r="Z143" s="245" t="s">
        <v>92</v>
      </c>
      <c r="AA143" s="212"/>
      <c r="AB143" s="226" t="s">
        <v>71</v>
      </c>
      <c r="AC143" s="226" t="s">
        <v>80</v>
      </c>
      <c r="AD143" s="226" t="s">
        <v>93</v>
      </c>
      <c r="AE143" s="226" t="s">
        <v>94</v>
      </c>
      <c r="AF143" s="226" t="s">
        <v>95</v>
      </c>
      <c r="AG143" s="226" t="s">
        <v>84</v>
      </c>
      <c r="AH143" s="226" t="s">
        <v>96</v>
      </c>
      <c r="AI143" s="226" t="s">
        <v>85</v>
      </c>
      <c r="AJ143" s="212"/>
      <c r="AK143" s="251"/>
      <c r="AL143" s="246"/>
      <c r="AM143" s="246"/>
      <c r="AN143" s="246"/>
      <c r="AO143" s="247"/>
      <c r="AP143" s="248"/>
      <c r="AQ143" s="249"/>
      <c r="AR143" s="249"/>
      <c r="AS143" s="249"/>
      <c r="AT143" s="249"/>
      <c r="AU143" s="249"/>
    </row>
    <row r="144" spans="2:73">
      <c r="B144" s="252" t="s">
        <v>97</v>
      </c>
      <c r="C144" s="212"/>
      <c r="D144" s="226" t="s">
        <v>71</v>
      </c>
      <c r="E144" s="226" t="s">
        <v>80</v>
      </c>
      <c r="F144" s="226" t="s">
        <v>93</v>
      </c>
      <c r="G144" s="226" t="s">
        <v>94</v>
      </c>
      <c r="H144" s="226" t="s">
        <v>98</v>
      </c>
      <c r="I144" s="226" t="s">
        <v>84</v>
      </c>
      <c r="J144" s="226" t="s">
        <v>51</v>
      </c>
      <c r="K144" s="226" t="s">
        <v>85</v>
      </c>
      <c r="L144" s="226"/>
      <c r="M144" s="253"/>
      <c r="N144" s="253"/>
      <c r="O144" s="253"/>
      <c r="P144" s="253"/>
      <c r="Q144" s="254"/>
      <c r="R144" s="248"/>
      <c r="S144" s="249"/>
      <c r="T144" s="249"/>
      <c r="U144" s="249"/>
      <c r="V144" s="249"/>
      <c r="W144" s="249"/>
      <c r="Y144" s="250"/>
      <c r="Z144" s="252" t="s">
        <v>97</v>
      </c>
      <c r="AA144" s="212"/>
      <c r="AB144" s="226" t="s">
        <v>71</v>
      </c>
      <c r="AC144" s="226" t="s">
        <v>80</v>
      </c>
      <c r="AD144" s="226" t="s">
        <v>93</v>
      </c>
      <c r="AE144" s="226" t="s">
        <v>94</v>
      </c>
      <c r="AF144" s="226" t="s">
        <v>98</v>
      </c>
      <c r="AG144" s="226" t="s">
        <v>84</v>
      </c>
      <c r="AH144" s="226" t="s">
        <v>96</v>
      </c>
      <c r="AI144" s="226" t="s">
        <v>85</v>
      </c>
      <c r="AJ144" s="212"/>
      <c r="AK144" s="255"/>
      <c r="AL144" s="253"/>
      <c r="AM144" s="253"/>
      <c r="AN144" s="253"/>
      <c r="AO144" s="254"/>
      <c r="AP144" s="248"/>
      <c r="AQ144" s="249"/>
      <c r="AR144" s="249"/>
      <c r="AS144" s="249"/>
      <c r="AT144" s="249"/>
      <c r="AU144" s="249"/>
    </row>
    <row r="145" spans="2:47" ht="15.75" thickBot="1">
      <c r="B145" s="256" t="s">
        <v>99</v>
      </c>
      <c r="C145" s="257"/>
      <c r="D145" s="258" t="s">
        <v>71</v>
      </c>
      <c r="E145" s="258" t="s">
        <v>80</v>
      </c>
      <c r="F145" s="258" t="s">
        <v>93</v>
      </c>
      <c r="G145" s="258" t="s">
        <v>94</v>
      </c>
      <c r="H145" s="258" t="s">
        <v>100</v>
      </c>
      <c r="I145" s="258" t="s">
        <v>84</v>
      </c>
      <c r="J145" s="258" t="s">
        <v>51</v>
      </c>
      <c r="K145" s="258" t="s">
        <v>85</v>
      </c>
      <c r="L145" s="258"/>
      <c r="M145" s="259"/>
      <c r="N145" s="259"/>
      <c r="O145" s="259"/>
      <c r="P145" s="260"/>
      <c r="Q145" s="261"/>
      <c r="R145" s="249"/>
      <c r="S145" s="249"/>
      <c r="T145" s="249"/>
      <c r="U145" s="249"/>
      <c r="V145" s="249"/>
      <c r="W145" s="249"/>
      <c r="Y145" s="250"/>
      <c r="Z145" s="256" t="s">
        <v>99</v>
      </c>
      <c r="AA145" s="257"/>
      <c r="AB145" s="258" t="s">
        <v>71</v>
      </c>
      <c r="AC145" s="258" t="s">
        <v>80</v>
      </c>
      <c r="AD145" s="258" t="s">
        <v>93</v>
      </c>
      <c r="AE145" s="258" t="s">
        <v>94</v>
      </c>
      <c r="AF145" s="258" t="s">
        <v>100</v>
      </c>
      <c r="AG145" s="258" t="s">
        <v>84</v>
      </c>
      <c r="AH145" s="258" t="s">
        <v>96</v>
      </c>
      <c r="AI145" s="258" t="s">
        <v>85</v>
      </c>
      <c r="AJ145" s="257"/>
      <c r="AK145" s="262"/>
      <c r="AL145" s="259"/>
      <c r="AM145" s="259"/>
      <c r="AN145" s="259"/>
      <c r="AO145" s="261"/>
      <c r="AP145" s="249"/>
      <c r="AQ145" s="249"/>
      <c r="AR145" s="249"/>
      <c r="AS145" s="249"/>
      <c r="AT145" s="249"/>
      <c r="AU145" s="249"/>
    </row>
    <row r="146" spans="2:47" ht="16.5" thickBot="1">
      <c r="B146" s="11"/>
      <c r="R146" s="263"/>
      <c r="S146" s="263"/>
      <c r="T146" s="263"/>
      <c r="U146" s="263"/>
      <c r="V146" s="263"/>
      <c r="W146" s="263"/>
    </row>
    <row r="147" spans="2:47" ht="16.5" thickBot="1">
      <c r="B147" s="190" t="s">
        <v>101</v>
      </c>
      <c r="C147" s="191"/>
      <c r="D147" s="191"/>
      <c r="E147" s="191"/>
      <c r="F147" s="191"/>
      <c r="G147" s="191"/>
      <c r="H147" s="191"/>
      <c r="I147" s="191"/>
      <c r="J147" s="191"/>
      <c r="K147" s="191"/>
      <c r="L147" s="191"/>
      <c r="M147" s="264"/>
      <c r="N147" s="264"/>
      <c r="O147" s="265"/>
      <c r="P147" s="265"/>
      <c r="Q147" s="266"/>
      <c r="R147" s="267"/>
      <c r="S147" s="267"/>
      <c r="T147" s="267"/>
      <c r="U147" s="267"/>
      <c r="V147" s="267"/>
      <c r="W147" s="267"/>
      <c r="Y147" s="267"/>
      <c r="Z147" s="267"/>
      <c r="AA147" s="267"/>
      <c r="AB147" s="267"/>
      <c r="AC147" s="267"/>
      <c r="AD147" s="267"/>
      <c r="AE147" s="267"/>
      <c r="AF147" s="267"/>
      <c r="AG147" s="267"/>
      <c r="AH147" s="267"/>
      <c r="AI147" s="267"/>
      <c r="AJ147" s="267"/>
    </row>
    <row r="148" spans="2:47" s="205" customFormat="1" ht="16.5" hidden="1" thickBot="1">
      <c r="B148" s="268" t="s">
        <v>68</v>
      </c>
      <c r="C148" s="201"/>
      <c r="D148" s="201">
        <v>1</v>
      </c>
      <c r="E148" s="201"/>
      <c r="F148" s="201"/>
      <c r="G148" s="201"/>
      <c r="H148" s="201"/>
      <c r="I148" s="201"/>
      <c r="J148" s="201"/>
      <c r="K148" s="201"/>
      <c r="L148" s="201"/>
      <c r="M148" s="209"/>
      <c r="N148" s="209"/>
      <c r="O148" s="269"/>
      <c r="P148" s="269"/>
      <c r="Q148" s="270"/>
      <c r="R148" s="269"/>
      <c r="S148" s="269"/>
      <c r="T148" s="269"/>
      <c r="U148" s="269"/>
      <c r="V148" s="269"/>
      <c r="W148" s="269"/>
      <c r="Y148" s="269"/>
      <c r="Z148" s="269"/>
      <c r="AA148" s="269"/>
      <c r="AB148" s="269"/>
      <c r="AC148" s="269"/>
      <c r="AD148" s="269"/>
      <c r="AE148" s="269"/>
      <c r="AF148" s="269"/>
      <c r="AG148" s="269"/>
      <c r="AH148" s="269"/>
      <c r="AI148" s="269"/>
      <c r="AJ148" s="269"/>
    </row>
    <row r="149" spans="2:47" s="205" customFormat="1" ht="16.5" hidden="1" thickBot="1">
      <c r="B149" s="268"/>
      <c r="C149" s="201"/>
      <c r="D149" s="201"/>
      <c r="E149" s="201"/>
      <c r="F149" s="201"/>
      <c r="G149" s="201"/>
      <c r="H149" s="201"/>
      <c r="I149" s="201"/>
      <c r="J149" s="201"/>
      <c r="K149" s="201"/>
      <c r="L149" s="201"/>
      <c r="M149" s="209"/>
      <c r="N149" s="209"/>
      <c r="O149" s="269"/>
      <c r="P149" s="269"/>
      <c r="Q149" s="270"/>
      <c r="R149" s="269"/>
      <c r="S149" s="269"/>
      <c r="T149" s="269"/>
      <c r="U149" s="269"/>
      <c r="V149" s="269"/>
      <c r="W149" s="269"/>
      <c r="Y149" s="269"/>
      <c r="Z149" s="269"/>
      <c r="AA149" s="269"/>
      <c r="AB149" s="269"/>
      <c r="AC149" s="269"/>
      <c r="AD149" s="269"/>
      <c r="AE149" s="269"/>
      <c r="AF149" s="269"/>
      <c r="AG149" s="269"/>
      <c r="AH149" s="269"/>
      <c r="AI149" s="269"/>
      <c r="AJ149" s="269"/>
    </row>
    <row r="150" spans="2:47" ht="26.25" thickBot="1">
      <c r="B150" s="114"/>
      <c r="C150" s="271"/>
      <c r="D150" s="271"/>
      <c r="E150" s="271"/>
      <c r="F150" s="271"/>
      <c r="G150" s="271"/>
      <c r="H150" s="271"/>
      <c r="I150" s="271"/>
      <c r="J150" s="271"/>
      <c r="K150" s="271"/>
      <c r="L150" s="271"/>
      <c r="M150" s="219" t="s">
        <v>102</v>
      </c>
      <c r="N150" s="272" t="s">
        <v>102</v>
      </c>
      <c r="O150" s="220" t="s">
        <v>102</v>
      </c>
      <c r="P150" s="220" t="s">
        <v>102</v>
      </c>
      <c r="Q150" s="216" t="s">
        <v>102</v>
      </c>
      <c r="R150" s="212"/>
      <c r="S150" s="212"/>
      <c r="T150" s="212"/>
      <c r="U150" s="212"/>
      <c r="V150" s="212"/>
      <c r="W150" s="212"/>
      <c r="Y150" s="217"/>
      <c r="Z150" s="217"/>
      <c r="AA150" s="217"/>
      <c r="AB150" s="217"/>
      <c r="AC150" s="217"/>
      <c r="AD150" s="217"/>
      <c r="AE150" s="217"/>
      <c r="AF150" s="217"/>
      <c r="AG150" s="217"/>
      <c r="AH150" s="217"/>
      <c r="AI150" s="217"/>
      <c r="AJ150" s="217"/>
    </row>
    <row r="151" spans="2:47" ht="15.75" thickBot="1">
      <c r="B151" s="211" t="s">
        <v>25</v>
      </c>
      <c r="C151" s="212"/>
      <c r="D151" s="273" t="s">
        <v>71</v>
      </c>
      <c r="E151" s="273" t="s">
        <v>72</v>
      </c>
      <c r="F151" s="273" t="s">
        <v>73</v>
      </c>
      <c r="G151" s="273" t="s">
        <v>74</v>
      </c>
      <c r="H151" s="273" t="s">
        <v>75</v>
      </c>
      <c r="I151" s="273" t="s">
        <v>76</v>
      </c>
      <c r="J151" s="273" t="s">
        <v>77</v>
      </c>
      <c r="K151" s="273" t="s">
        <v>78</v>
      </c>
      <c r="L151" s="273"/>
      <c r="M151" s="221" t="str">
        <f t="array" ref="M151:Q151">Years</f>
        <v>2008/09</v>
      </c>
      <c r="N151" s="222" t="str">
        <v>2009/10</v>
      </c>
      <c r="O151" s="222" t="str">
        <v>2010/11</v>
      </c>
      <c r="P151" s="222" t="str">
        <v>2011/12</v>
      </c>
      <c r="Q151" s="223" t="str">
        <v>2012/13</v>
      </c>
      <c r="R151" s="212"/>
      <c r="S151" s="212"/>
      <c r="T151" s="212"/>
      <c r="U151" s="212"/>
      <c r="V151" s="212"/>
      <c r="W151" s="212"/>
      <c r="Y151" s="212"/>
      <c r="Z151" s="212"/>
      <c r="AA151" s="212"/>
      <c r="AB151" s="212"/>
      <c r="AC151" s="212"/>
      <c r="AD151" s="212"/>
      <c r="AE151" s="212"/>
      <c r="AF151" s="212"/>
      <c r="AG151" s="212"/>
      <c r="AH151" s="212"/>
      <c r="AI151" s="212"/>
      <c r="AJ151" s="212"/>
    </row>
    <row r="152" spans="2:47">
      <c r="B152" s="274" t="s">
        <v>103</v>
      </c>
      <c r="C152" s="225"/>
      <c r="D152" s="226" t="s">
        <v>71</v>
      </c>
      <c r="E152" s="226" t="s">
        <v>80</v>
      </c>
      <c r="F152" s="226" t="s">
        <v>81</v>
      </c>
      <c r="G152" s="226" t="s">
        <v>82</v>
      </c>
      <c r="H152" s="226" t="s">
        <v>58</v>
      </c>
      <c r="I152" s="226" t="s">
        <v>104</v>
      </c>
      <c r="J152" s="226" t="s">
        <v>105</v>
      </c>
      <c r="K152" s="226" t="s">
        <v>106</v>
      </c>
      <c r="L152" s="226"/>
      <c r="M152" s="275"/>
      <c r="N152" s="276"/>
      <c r="O152" s="276"/>
      <c r="P152" s="276"/>
      <c r="Q152" s="277"/>
      <c r="R152" s="249"/>
      <c r="S152" s="249"/>
      <c r="T152" s="249"/>
      <c r="U152" s="249"/>
      <c r="V152" s="249"/>
      <c r="W152" s="249"/>
      <c r="Y152" s="250"/>
      <c r="Z152" s="250"/>
      <c r="AA152" s="250"/>
      <c r="AB152" s="250"/>
      <c r="AC152" s="250"/>
      <c r="AD152" s="250"/>
      <c r="AE152" s="250"/>
      <c r="AF152" s="250"/>
      <c r="AG152" s="250"/>
      <c r="AH152" s="250"/>
      <c r="AI152" s="250"/>
      <c r="AJ152" s="250"/>
    </row>
    <row r="153" spans="2:47">
      <c r="B153" s="278" t="s">
        <v>107</v>
      </c>
      <c r="C153" s="225"/>
      <c r="D153" s="226" t="s">
        <v>71</v>
      </c>
      <c r="E153" s="226" t="s">
        <v>80</v>
      </c>
      <c r="F153" s="226" t="s">
        <v>81</v>
      </c>
      <c r="G153" s="226" t="s">
        <v>82</v>
      </c>
      <c r="H153" s="226" t="s">
        <v>58</v>
      </c>
      <c r="I153" s="226" t="s">
        <v>104</v>
      </c>
      <c r="J153" s="226" t="s">
        <v>105</v>
      </c>
      <c r="K153" s="226" t="s">
        <v>106</v>
      </c>
      <c r="L153" s="226"/>
      <c r="M153" s="279"/>
      <c r="N153" s="280"/>
      <c r="O153" s="280"/>
      <c r="P153" s="280"/>
      <c r="Q153" s="281"/>
      <c r="R153" s="249"/>
      <c r="S153" s="249"/>
      <c r="T153" s="249"/>
      <c r="U153" s="249"/>
      <c r="V153" s="249"/>
      <c r="W153" s="249"/>
      <c r="Y153" s="250"/>
      <c r="Z153" s="250"/>
      <c r="AA153" s="250"/>
      <c r="AB153" s="250"/>
      <c r="AC153" s="250"/>
      <c r="AD153" s="250"/>
      <c r="AE153" s="250"/>
      <c r="AF153" s="250"/>
      <c r="AG153" s="250"/>
      <c r="AH153" s="250"/>
      <c r="AI153" s="250"/>
      <c r="AJ153" s="250"/>
    </row>
    <row r="154" spans="2:47" ht="15.75" thickBot="1">
      <c r="B154" s="282" t="s">
        <v>108</v>
      </c>
      <c r="C154" s="225"/>
      <c r="D154" s="226" t="s">
        <v>71</v>
      </c>
      <c r="E154" s="226" t="s">
        <v>80</v>
      </c>
      <c r="F154" s="226" t="s">
        <v>81</v>
      </c>
      <c r="G154" s="226" t="s">
        <v>82</v>
      </c>
      <c r="H154" s="226" t="s">
        <v>109</v>
      </c>
      <c r="I154" s="226" t="s">
        <v>104</v>
      </c>
      <c r="J154" s="226" t="s">
        <v>105</v>
      </c>
      <c r="K154" s="226" t="s">
        <v>106</v>
      </c>
      <c r="L154" s="226"/>
      <c r="M154" s="283"/>
      <c r="N154" s="284"/>
      <c r="O154" s="284"/>
      <c r="P154" s="284"/>
      <c r="Q154" s="285"/>
      <c r="R154" s="249"/>
      <c r="S154" s="249"/>
      <c r="T154" s="249"/>
      <c r="U154" s="249"/>
      <c r="V154" s="249"/>
      <c r="W154" s="249"/>
      <c r="Y154" s="250"/>
      <c r="Z154" s="250"/>
      <c r="AA154" s="250"/>
      <c r="AB154" s="250"/>
      <c r="AC154" s="250"/>
      <c r="AD154" s="250"/>
      <c r="AE154" s="250"/>
      <c r="AF154" s="250"/>
      <c r="AG154" s="250"/>
      <c r="AH154" s="250"/>
      <c r="AI154" s="250"/>
      <c r="AJ154" s="250"/>
    </row>
    <row r="155" spans="2:47">
      <c r="B155" s="237" t="s">
        <v>110</v>
      </c>
      <c r="C155" s="225"/>
      <c r="D155" s="231" t="s">
        <v>71</v>
      </c>
      <c r="E155" s="231" t="s">
        <v>80</v>
      </c>
      <c r="F155" s="231" t="s">
        <v>90</v>
      </c>
      <c r="G155" s="231" t="s">
        <v>82</v>
      </c>
      <c r="H155" s="231" t="s">
        <v>83</v>
      </c>
      <c r="I155" s="231" t="s">
        <v>84</v>
      </c>
      <c r="J155" s="231" t="s">
        <v>60</v>
      </c>
      <c r="K155" s="231" t="s">
        <v>85</v>
      </c>
      <c r="L155" s="231"/>
      <c r="M155" s="286"/>
      <c r="N155" s="287"/>
      <c r="O155" s="287"/>
      <c r="P155" s="287"/>
      <c r="Q155" s="288"/>
      <c r="R155" s="229"/>
      <c r="S155" s="229"/>
      <c r="T155" s="229"/>
      <c r="U155" s="229"/>
      <c r="V155" s="229"/>
      <c r="W155" s="229"/>
      <c r="Y155" s="230"/>
      <c r="Z155" s="230"/>
      <c r="AA155" s="230"/>
      <c r="AB155" s="230"/>
      <c r="AC155" s="230"/>
      <c r="AD155" s="230"/>
      <c r="AE155" s="230"/>
      <c r="AF155" s="230"/>
      <c r="AG155" s="230"/>
      <c r="AH155" s="230"/>
      <c r="AI155" s="230"/>
      <c r="AJ155" s="230"/>
      <c r="AK155" s="230"/>
      <c r="AL155" s="230"/>
      <c r="AM155" s="230"/>
      <c r="AN155" s="230"/>
      <c r="AO155" s="289"/>
    </row>
    <row r="156" spans="2:47">
      <c r="B156" s="290" t="s">
        <v>111</v>
      </c>
      <c r="C156" s="225"/>
      <c r="D156" s="231" t="s">
        <v>71</v>
      </c>
      <c r="E156" s="231" t="s">
        <v>80</v>
      </c>
      <c r="F156" s="231" t="s">
        <v>90</v>
      </c>
      <c r="G156" s="231" t="s">
        <v>82</v>
      </c>
      <c r="H156" s="231" t="s">
        <v>88</v>
      </c>
      <c r="I156" s="231" t="s">
        <v>84</v>
      </c>
      <c r="J156" s="231" t="s">
        <v>60</v>
      </c>
      <c r="K156" s="231" t="s">
        <v>85</v>
      </c>
      <c r="L156" s="231"/>
      <c r="M156" s="291"/>
      <c r="N156" s="292"/>
      <c r="O156" s="292"/>
      <c r="P156" s="292"/>
      <c r="Q156" s="293"/>
      <c r="R156" s="229"/>
      <c r="S156" s="229"/>
      <c r="T156" s="229"/>
      <c r="U156" s="229"/>
      <c r="V156" s="229"/>
      <c r="W156" s="229"/>
      <c r="Y156" s="230"/>
      <c r="Z156" s="230"/>
      <c r="AA156" s="230"/>
      <c r="AB156" s="230"/>
      <c r="AC156" s="230"/>
      <c r="AD156" s="230"/>
      <c r="AE156" s="230"/>
      <c r="AF156" s="230"/>
      <c r="AG156" s="230"/>
      <c r="AH156" s="230"/>
      <c r="AI156" s="230"/>
      <c r="AJ156" s="230"/>
      <c r="AK156" s="230"/>
      <c r="AL156" s="230"/>
      <c r="AM156" s="230"/>
      <c r="AN156" s="230"/>
      <c r="AO156" s="289"/>
    </row>
    <row r="157" spans="2:47" ht="15.75" thickBot="1">
      <c r="B157" s="294" t="s">
        <v>112</v>
      </c>
      <c r="C157" s="225"/>
      <c r="D157" s="226" t="s">
        <v>71</v>
      </c>
      <c r="E157" s="226" t="s">
        <v>80</v>
      </c>
      <c r="F157" s="226" t="s">
        <v>90</v>
      </c>
      <c r="G157" s="226" t="s">
        <v>113</v>
      </c>
      <c r="H157" s="226" t="s">
        <v>109</v>
      </c>
      <c r="I157" s="226" t="s">
        <v>104</v>
      </c>
      <c r="J157" s="226" t="s">
        <v>105</v>
      </c>
      <c r="K157" s="226" t="s">
        <v>106</v>
      </c>
      <c r="L157" s="226"/>
      <c r="M157" s="295"/>
      <c r="N157" s="296"/>
      <c r="O157" s="296"/>
      <c r="P157" s="296"/>
      <c r="Q157" s="297"/>
      <c r="R157" s="229"/>
      <c r="S157" s="229"/>
      <c r="T157" s="229"/>
      <c r="U157" s="229"/>
      <c r="V157" s="229"/>
      <c r="W157" s="229"/>
      <c r="Y157" s="230"/>
      <c r="Z157" s="230"/>
      <c r="AA157" s="230"/>
      <c r="AB157" s="230"/>
      <c r="AC157" s="230"/>
      <c r="AD157" s="230"/>
      <c r="AE157" s="230"/>
      <c r="AF157" s="230"/>
      <c r="AG157" s="230"/>
      <c r="AH157" s="230"/>
      <c r="AI157" s="230"/>
      <c r="AJ157" s="230"/>
      <c r="AK157" s="230"/>
      <c r="AL157" s="230"/>
      <c r="AM157" s="230"/>
      <c r="AN157" s="230"/>
      <c r="AO157" s="289"/>
    </row>
    <row r="158" spans="2:47">
      <c r="B158" s="274" t="s">
        <v>114</v>
      </c>
      <c r="C158" s="212"/>
      <c r="D158" s="226" t="s">
        <v>71</v>
      </c>
      <c r="E158" s="226" t="s">
        <v>80</v>
      </c>
      <c r="F158" s="226" t="s">
        <v>93</v>
      </c>
      <c r="G158" s="226" t="s">
        <v>94</v>
      </c>
      <c r="H158" s="226" t="s">
        <v>95</v>
      </c>
      <c r="I158" s="226" t="s">
        <v>115</v>
      </c>
      <c r="J158" s="226" t="s">
        <v>105</v>
      </c>
      <c r="K158" s="226" t="s">
        <v>106</v>
      </c>
      <c r="L158" s="226"/>
      <c r="M158" s="275"/>
      <c r="N158" s="276"/>
      <c r="O158" s="276"/>
      <c r="P158" s="276"/>
      <c r="Q158" s="277"/>
      <c r="R158" s="249"/>
      <c r="S158" s="249"/>
      <c r="T158" s="249"/>
      <c r="U158" s="249"/>
      <c r="V158" s="249"/>
      <c r="W158" s="249"/>
      <c r="Y158" s="250"/>
      <c r="Z158" s="250"/>
      <c r="AA158" s="250"/>
      <c r="AB158" s="250"/>
      <c r="AC158" s="250"/>
      <c r="AD158" s="250"/>
      <c r="AE158" s="250"/>
      <c r="AF158" s="250"/>
      <c r="AG158" s="250"/>
      <c r="AH158" s="250"/>
      <c r="AI158" s="250"/>
      <c r="AJ158" s="250"/>
    </row>
    <row r="159" spans="2:47">
      <c r="B159" s="278" t="s">
        <v>116</v>
      </c>
      <c r="C159" s="212"/>
      <c r="D159" s="226" t="s">
        <v>71</v>
      </c>
      <c r="E159" s="226" t="s">
        <v>80</v>
      </c>
      <c r="F159" s="226" t="s">
        <v>93</v>
      </c>
      <c r="G159" s="226" t="s">
        <v>94</v>
      </c>
      <c r="H159" s="226" t="s">
        <v>98</v>
      </c>
      <c r="I159" s="226" t="s">
        <v>115</v>
      </c>
      <c r="J159" s="226" t="s">
        <v>105</v>
      </c>
      <c r="K159" s="226" t="s">
        <v>106</v>
      </c>
      <c r="L159" s="226"/>
      <c r="M159" s="279"/>
      <c r="N159" s="280"/>
      <c r="O159" s="280"/>
      <c r="P159" s="280"/>
      <c r="Q159" s="281"/>
      <c r="R159" s="249"/>
      <c r="S159" s="249"/>
      <c r="T159" s="249"/>
      <c r="U159" s="249"/>
      <c r="V159" s="249"/>
      <c r="W159" s="249"/>
      <c r="Y159" s="250"/>
      <c r="Z159" s="250"/>
      <c r="AA159" s="250"/>
      <c r="AB159" s="250"/>
      <c r="AC159" s="250"/>
      <c r="AD159" s="250"/>
      <c r="AE159" s="250"/>
      <c r="AF159" s="250"/>
      <c r="AG159" s="250"/>
      <c r="AH159" s="250"/>
      <c r="AI159" s="250"/>
      <c r="AJ159" s="250"/>
    </row>
    <row r="160" spans="2:47" ht="15.75" thickBot="1">
      <c r="B160" s="256" t="s">
        <v>117</v>
      </c>
      <c r="C160" s="257"/>
      <c r="D160" s="258" t="s">
        <v>71</v>
      </c>
      <c r="E160" s="258" t="s">
        <v>80</v>
      </c>
      <c r="F160" s="258" t="s">
        <v>93</v>
      </c>
      <c r="G160" s="258" t="s">
        <v>94</v>
      </c>
      <c r="H160" s="258" t="s">
        <v>100</v>
      </c>
      <c r="I160" s="258" t="s">
        <v>115</v>
      </c>
      <c r="J160" s="258" t="s">
        <v>105</v>
      </c>
      <c r="K160" s="258" t="s">
        <v>106</v>
      </c>
      <c r="L160" s="258"/>
      <c r="M160" s="298"/>
      <c r="N160" s="299"/>
      <c r="O160" s="299"/>
      <c r="P160" s="299"/>
      <c r="Q160" s="300"/>
      <c r="R160" s="249"/>
      <c r="S160" s="249"/>
      <c r="T160" s="249"/>
      <c r="U160" s="249"/>
      <c r="V160" s="249"/>
      <c r="W160" s="249"/>
      <c r="Y160" s="250"/>
      <c r="Z160" s="250"/>
      <c r="AA160" s="250"/>
      <c r="AB160" s="250"/>
      <c r="AC160" s="250"/>
      <c r="AD160" s="250"/>
      <c r="AE160" s="250"/>
      <c r="AF160" s="250"/>
      <c r="AG160" s="250"/>
      <c r="AH160" s="250"/>
      <c r="AI160" s="250"/>
      <c r="AJ160" s="250"/>
    </row>
    <row r="162" spans="2:58">
      <c r="AW162" s="109"/>
      <c r="AX162" s="109"/>
      <c r="AY162" s="109"/>
      <c r="AZ162" s="109"/>
      <c r="BA162" s="109"/>
      <c r="BB162" s="109"/>
    </row>
    <row r="163" spans="2:58">
      <c r="B163" s="109"/>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c r="AA163" s="109"/>
      <c r="AB163" s="109"/>
      <c r="AC163" s="109"/>
      <c r="AD163" s="109"/>
      <c r="AE163" s="109"/>
      <c r="AF163" s="109"/>
      <c r="AG163" s="109"/>
      <c r="AH163" s="109"/>
      <c r="AI163" s="109"/>
      <c r="AJ163" s="109"/>
      <c r="AK163" s="109"/>
      <c r="AL163" s="109"/>
      <c r="AM163" s="109"/>
      <c r="AN163" s="109"/>
      <c r="AO163" s="109"/>
      <c r="AW163" s="109"/>
      <c r="AX163" s="109"/>
      <c r="AY163" s="109"/>
      <c r="AZ163" s="109"/>
      <c r="BA163" s="109"/>
      <c r="BB163" s="109"/>
    </row>
    <row r="164" spans="2:58">
      <c r="B164" s="109"/>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c r="Z164" s="109"/>
      <c r="AA164" s="109"/>
      <c r="AB164" s="109"/>
      <c r="AC164" s="109"/>
      <c r="AD164" s="109"/>
      <c r="AE164" s="109"/>
      <c r="AF164" s="109"/>
      <c r="AG164" s="109"/>
      <c r="AH164" s="109"/>
      <c r="AI164" s="109"/>
      <c r="AJ164" s="109"/>
      <c r="AK164" s="109"/>
      <c r="AL164" s="109"/>
      <c r="AM164" s="109"/>
      <c r="AN164" s="109"/>
      <c r="AO164" s="109"/>
      <c r="AW164" s="109"/>
      <c r="AX164" s="109"/>
      <c r="AY164" s="109"/>
      <c r="AZ164" s="109"/>
      <c r="BA164" s="109"/>
      <c r="BB164" s="109"/>
    </row>
    <row r="165" spans="2:58">
      <c r="B165" s="109"/>
      <c r="C165" s="109"/>
      <c r="D165" s="109"/>
      <c r="E165" s="109"/>
      <c r="F165" s="109"/>
      <c r="G165" s="109"/>
      <c r="H165" s="109"/>
      <c r="I165" s="109"/>
      <c r="J165" s="109"/>
      <c r="K165" s="109"/>
      <c r="L165" s="109"/>
      <c r="M165" s="109"/>
      <c r="N165" s="109"/>
      <c r="O165" s="109"/>
      <c r="P165" s="109"/>
      <c r="Q165" s="109"/>
      <c r="R165" s="109"/>
      <c r="S165" s="109"/>
      <c r="T165" s="109"/>
      <c r="U165" s="109"/>
      <c r="V165" s="109"/>
      <c r="W165" s="109"/>
      <c r="X165" s="109"/>
      <c r="Y165" s="109"/>
      <c r="Z165" s="109"/>
      <c r="AA165" s="109"/>
      <c r="AB165" s="109"/>
      <c r="AC165" s="109"/>
      <c r="AD165" s="109"/>
      <c r="AE165" s="109"/>
      <c r="AF165" s="109"/>
      <c r="AG165" s="109"/>
      <c r="AH165" s="109"/>
      <c r="AI165" s="109"/>
      <c r="AJ165" s="109"/>
      <c r="AK165" s="109"/>
      <c r="AL165" s="109"/>
      <c r="AM165" s="109"/>
      <c r="AN165" s="109"/>
      <c r="AO165" s="109"/>
      <c r="AW165" s="109"/>
      <c r="AX165" s="109"/>
      <c r="AY165" s="109"/>
      <c r="AZ165" s="109"/>
      <c r="BA165" s="109"/>
      <c r="BB165" s="109"/>
    </row>
    <row r="166" spans="2:58">
      <c r="B166" s="109"/>
      <c r="C166" s="109"/>
      <c r="D166" s="109"/>
      <c r="E166" s="109"/>
      <c r="F166" s="109"/>
      <c r="G166" s="109"/>
      <c r="H166" s="109"/>
      <c r="I166" s="109"/>
      <c r="J166" s="109"/>
      <c r="K166" s="109"/>
      <c r="L166" s="109"/>
      <c r="M166" s="109"/>
      <c r="N166" s="109"/>
      <c r="O166" s="109"/>
      <c r="P166" s="109"/>
      <c r="Q166" s="109"/>
      <c r="R166" s="109"/>
      <c r="S166" s="109"/>
      <c r="T166" s="109"/>
      <c r="U166" s="109"/>
      <c r="V166" s="109"/>
      <c r="W166" s="109"/>
      <c r="X166" s="109"/>
      <c r="Y166" s="109"/>
      <c r="Z166" s="109"/>
      <c r="AA166" s="109"/>
      <c r="AB166" s="109"/>
      <c r="AC166" s="109"/>
      <c r="AD166" s="109"/>
      <c r="AE166" s="109"/>
      <c r="AF166" s="109"/>
      <c r="AG166" s="109"/>
      <c r="AH166" s="109"/>
      <c r="AI166" s="109"/>
      <c r="AJ166" s="109"/>
      <c r="AK166" s="109"/>
      <c r="AL166" s="109"/>
      <c r="AM166" s="109"/>
      <c r="AN166" s="109"/>
      <c r="AO166" s="109"/>
      <c r="AW166" s="109"/>
      <c r="AX166" s="109"/>
      <c r="AY166" s="109"/>
      <c r="AZ166" s="109"/>
      <c r="BA166" s="109"/>
      <c r="BB166" s="109"/>
    </row>
    <row r="167" spans="2:58">
      <c r="B167" s="109"/>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c r="Z167" s="109"/>
      <c r="AA167" s="109"/>
      <c r="AB167" s="109"/>
      <c r="AC167" s="109"/>
      <c r="AD167" s="109"/>
      <c r="AE167" s="109"/>
      <c r="AF167" s="109"/>
      <c r="AG167" s="109"/>
      <c r="AH167" s="109"/>
      <c r="AI167" s="109"/>
      <c r="AJ167" s="109"/>
      <c r="AK167" s="109"/>
      <c r="AL167" s="109"/>
      <c r="AM167" s="109"/>
      <c r="AN167" s="109"/>
      <c r="AO167" s="109"/>
      <c r="AQ167" s="109"/>
      <c r="AR167" s="109"/>
      <c r="AS167" s="109"/>
      <c r="AT167" s="109"/>
      <c r="AU167" s="109"/>
      <c r="AV167" s="109"/>
      <c r="AW167" s="109"/>
      <c r="AX167" s="109"/>
      <c r="AY167" s="109"/>
      <c r="AZ167" s="109"/>
      <c r="BA167" s="109"/>
      <c r="BB167" s="109"/>
    </row>
    <row r="168" spans="2:58" ht="15.75">
      <c r="B168" s="11" t="s">
        <v>118</v>
      </c>
      <c r="C168" s="11"/>
      <c r="D168" s="11"/>
      <c r="E168" s="11"/>
      <c r="F168" s="11"/>
      <c r="G168" s="11"/>
      <c r="H168" s="11"/>
      <c r="I168" s="11"/>
      <c r="J168" s="11"/>
      <c r="K168" s="11"/>
      <c r="L168" s="11"/>
      <c r="M168" s="11"/>
      <c r="N168" s="109"/>
      <c r="O168" s="109"/>
      <c r="P168" s="109"/>
      <c r="Q168" s="109"/>
      <c r="R168" s="109"/>
      <c r="S168" s="109"/>
      <c r="T168" s="109"/>
      <c r="U168" s="109"/>
      <c r="V168" s="109"/>
      <c r="W168" s="109"/>
      <c r="X168" s="109"/>
      <c r="Y168" s="109"/>
      <c r="Z168" s="109"/>
      <c r="AA168" s="109"/>
      <c r="AB168" s="109"/>
      <c r="AC168" s="109"/>
      <c r="AD168" s="109"/>
      <c r="AE168" s="109"/>
      <c r="AF168" s="109"/>
      <c r="AG168" s="109"/>
      <c r="AH168" s="109"/>
      <c r="AI168" s="109"/>
      <c r="AJ168" s="109"/>
      <c r="AK168" s="109"/>
      <c r="AL168" s="109"/>
      <c r="AM168" s="109"/>
      <c r="AN168" s="109"/>
      <c r="AO168" s="109"/>
      <c r="AP168" s="109"/>
      <c r="AQ168" s="109"/>
      <c r="AR168" s="109"/>
      <c r="AS168" s="109"/>
      <c r="AT168" s="109"/>
      <c r="AU168" s="109"/>
      <c r="AV168" s="109"/>
      <c r="AW168" s="109"/>
      <c r="AX168" s="109"/>
      <c r="AY168" s="109"/>
      <c r="AZ168" s="109"/>
      <c r="BA168" s="109"/>
      <c r="BB168" s="109"/>
      <c r="BC168" s="109"/>
    </row>
    <row r="169" spans="2:58" ht="15.75" thickBot="1">
      <c r="B169" s="301"/>
      <c r="C169" s="301"/>
      <c r="D169" s="301"/>
      <c r="E169" s="301"/>
      <c r="F169" s="301"/>
      <c r="G169" s="301"/>
      <c r="H169" s="301"/>
      <c r="I169" s="301"/>
      <c r="J169" s="301"/>
      <c r="K169" s="301"/>
      <c r="L169" s="301"/>
      <c r="M169" s="301"/>
      <c r="N169" s="302"/>
      <c r="O169" s="302"/>
      <c r="P169" s="302"/>
      <c r="Q169" s="302"/>
      <c r="R169" s="302"/>
      <c r="S169" s="303"/>
      <c r="T169" s="303"/>
      <c r="U169" s="303"/>
      <c r="V169" s="303"/>
      <c r="W169" s="303"/>
      <c r="X169" s="303"/>
      <c r="Y169" s="303"/>
      <c r="Z169" s="303"/>
      <c r="AA169" s="302"/>
      <c r="AB169" s="302"/>
      <c r="AC169" s="302"/>
      <c r="AD169" s="302"/>
      <c r="AE169" s="302"/>
      <c r="AF169" s="302"/>
      <c r="AG169" s="302"/>
      <c r="AH169" s="302"/>
      <c r="AI169" s="302"/>
      <c r="AJ169" s="302"/>
      <c r="AK169" s="109"/>
      <c r="AL169" s="109"/>
      <c r="AM169" s="109"/>
      <c r="AN169" s="109"/>
      <c r="AO169" s="109"/>
      <c r="AP169" s="109"/>
      <c r="AQ169" s="109"/>
      <c r="AR169" s="109"/>
      <c r="AS169" s="109"/>
      <c r="AT169" s="109"/>
      <c r="AU169" s="109"/>
      <c r="AV169" s="109"/>
      <c r="AW169" s="109"/>
      <c r="AX169" s="109"/>
      <c r="AY169" s="109"/>
      <c r="AZ169" s="109"/>
      <c r="BA169" s="109"/>
      <c r="BB169" s="109"/>
      <c r="BC169" s="109"/>
    </row>
    <row r="170" spans="2:58">
      <c r="B170" s="304" t="s">
        <v>119</v>
      </c>
      <c r="C170" s="305"/>
      <c r="D170" s="305"/>
      <c r="E170" s="305"/>
      <c r="F170" s="305"/>
      <c r="G170" s="305"/>
      <c r="H170" s="305"/>
      <c r="I170" s="305"/>
      <c r="J170" s="305"/>
      <c r="K170" s="305"/>
      <c r="L170" s="305"/>
      <c r="M170" s="306" t="str">
        <f t="array" ref="M170:Q170">Years</f>
        <v>2008/09</v>
      </c>
      <c r="N170" s="306" t="str">
        <v>2009/10</v>
      </c>
      <c r="O170" s="306" t="str">
        <v>2010/11</v>
      </c>
      <c r="P170" s="306" t="str">
        <v>2011/12</v>
      </c>
      <c r="Q170" s="307" t="str">
        <v>2012/13</v>
      </c>
      <c r="R170" s="308"/>
      <c r="S170" s="308"/>
      <c r="T170" s="308"/>
      <c r="U170" s="308"/>
      <c r="V170" s="308"/>
      <c r="W170" s="308"/>
      <c r="X170" s="308"/>
      <c r="Y170" s="308"/>
      <c r="Z170" s="309"/>
      <c r="AA170" s="309"/>
      <c r="AB170" s="309"/>
      <c r="AC170" s="309"/>
      <c r="AD170" s="309"/>
      <c r="AE170" s="309"/>
      <c r="AF170" s="309"/>
      <c r="AG170" s="309"/>
      <c r="AH170" s="309"/>
      <c r="AI170" s="309"/>
      <c r="AJ170" s="109"/>
      <c r="AK170" s="109"/>
      <c r="AL170" s="109"/>
      <c r="AM170" s="109"/>
      <c r="AN170" s="109"/>
      <c r="AO170" s="109"/>
      <c r="AP170" s="109"/>
      <c r="AQ170" s="109"/>
      <c r="AR170" s="109"/>
      <c r="AS170" s="109"/>
      <c r="AT170" s="109"/>
      <c r="AU170" s="109"/>
      <c r="AV170" s="109"/>
      <c r="AW170" s="109"/>
      <c r="AX170" s="109"/>
      <c r="AY170" s="109"/>
      <c r="AZ170" s="109"/>
      <c r="BA170" s="109"/>
      <c r="BB170" s="109"/>
    </row>
    <row r="171" spans="2:58" ht="15.75" thickBot="1">
      <c r="B171" s="310" t="s">
        <v>120</v>
      </c>
      <c r="C171" s="311"/>
      <c r="D171" s="311"/>
      <c r="E171" s="311"/>
      <c r="F171" s="311"/>
      <c r="G171" s="311"/>
      <c r="H171" s="311"/>
      <c r="I171" s="311"/>
      <c r="J171" s="311"/>
      <c r="K171" s="311"/>
      <c r="L171" s="311"/>
      <c r="M171" s="312" t="s">
        <v>121</v>
      </c>
      <c r="N171" s="312" t="s">
        <v>121</v>
      </c>
      <c r="O171" s="312" t="s">
        <v>121</v>
      </c>
      <c r="P171" s="312" t="s">
        <v>121</v>
      </c>
      <c r="Q171" s="313" t="s">
        <v>121</v>
      </c>
      <c r="R171" s="314"/>
      <c r="S171" s="314"/>
      <c r="T171" s="314"/>
      <c r="U171" s="314"/>
      <c r="V171" s="314"/>
      <c r="W171" s="314"/>
      <c r="X171" s="314"/>
      <c r="Y171" s="314"/>
      <c r="Z171" s="315"/>
      <c r="AA171" s="315"/>
      <c r="AB171" s="315"/>
      <c r="AC171" s="315"/>
      <c r="AD171" s="315"/>
      <c r="AE171" s="315"/>
      <c r="AF171" s="315"/>
      <c r="AG171" s="315"/>
      <c r="AH171" s="315"/>
      <c r="AI171" s="315"/>
      <c r="AJ171" s="109"/>
      <c r="AK171" s="109"/>
      <c r="AL171" s="109"/>
      <c r="AM171" s="109"/>
      <c r="AN171" s="109"/>
      <c r="AO171" s="109"/>
      <c r="AP171" s="109"/>
      <c r="AQ171" s="109"/>
      <c r="AR171" s="109"/>
      <c r="AS171" s="109"/>
      <c r="AT171" s="109"/>
      <c r="AU171" s="109"/>
      <c r="AV171" s="109"/>
      <c r="AW171" s="109"/>
      <c r="AX171" s="109"/>
      <c r="AY171" s="109"/>
      <c r="AZ171" s="109"/>
      <c r="BA171" s="109"/>
      <c r="BB171" s="109"/>
    </row>
    <row r="172" spans="2:58" ht="15.75">
      <c r="B172" s="316" t="s">
        <v>122</v>
      </c>
      <c r="C172" s="317"/>
      <c r="D172" s="317"/>
      <c r="E172" s="317"/>
      <c r="F172" s="317"/>
      <c r="G172" s="317"/>
      <c r="H172" s="317"/>
      <c r="I172" s="317"/>
      <c r="J172" s="317"/>
      <c r="K172" s="317"/>
      <c r="L172" s="317"/>
      <c r="M172" s="318"/>
      <c r="N172" s="318"/>
      <c r="O172" s="318"/>
      <c r="P172" s="318"/>
      <c r="Q172" s="319"/>
      <c r="R172" s="320"/>
      <c r="S172" s="320"/>
      <c r="T172" s="320"/>
      <c r="U172" s="320"/>
      <c r="V172" s="320"/>
      <c r="W172" s="320"/>
      <c r="X172" s="320"/>
      <c r="Y172" s="320"/>
      <c r="Z172" s="321"/>
      <c r="AA172" s="321"/>
      <c r="AB172" s="321"/>
      <c r="AC172" s="321"/>
      <c r="AD172" s="321"/>
      <c r="AE172" s="321"/>
      <c r="AF172" s="321"/>
      <c r="AG172" s="321"/>
      <c r="AH172" s="321"/>
      <c r="AI172" s="321"/>
      <c r="AJ172" s="109"/>
      <c r="AK172" s="109"/>
      <c r="AL172" s="109"/>
      <c r="AM172" s="109"/>
      <c r="AN172" s="109"/>
      <c r="AO172" s="109"/>
      <c r="AP172" s="109"/>
      <c r="AQ172" s="109"/>
      <c r="AV172" s="109"/>
      <c r="AW172" s="109"/>
      <c r="AX172" s="109"/>
      <c r="AY172" s="109"/>
      <c r="AZ172" s="109"/>
      <c r="BA172" s="109"/>
      <c r="BB172" s="109"/>
      <c r="BC172" s="109"/>
      <c r="BD172" s="109"/>
      <c r="BE172" s="109"/>
      <c r="BF172" s="109"/>
    </row>
    <row r="173" spans="2:58" ht="15.75">
      <c r="B173" s="316" t="s">
        <v>123</v>
      </c>
      <c r="C173" s="317"/>
      <c r="D173" s="317"/>
      <c r="E173" s="317"/>
      <c r="F173" s="317"/>
      <c r="G173" s="317"/>
      <c r="H173" s="317"/>
      <c r="I173" s="317"/>
      <c r="J173" s="317"/>
      <c r="K173" s="317"/>
      <c r="L173" s="317"/>
      <c r="M173" s="318"/>
      <c r="N173" s="318"/>
      <c r="O173" s="318"/>
      <c r="P173" s="318"/>
      <c r="Q173" s="319"/>
      <c r="R173" s="320"/>
      <c r="S173" s="320"/>
      <c r="T173" s="320"/>
      <c r="U173" s="320"/>
      <c r="V173" s="320"/>
      <c r="W173" s="320"/>
      <c r="X173" s="320"/>
      <c r="Y173" s="320"/>
      <c r="Z173" s="321"/>
      <c r="AA173" s="321"/>
      <c r="AB173" s="321"/>
      <c r="AC173" s="321"/>
      <c r="AD173" s="321"/>
      <c r="AE173" s="321"/>
      <c r="AF173" s="321"/>
      <c r="AG173" s="321"/>
      <c r="AH173" s="321"/>
      <c r="AI173" s="321"/>
      <c r="AJ173" s="109"/>
      <c r="AK173" s="109"/>
      <c r="AL173" s="109"/>
      <c r="AM173" s="109"/>
      <c r="AN173" s="109"/>
      <c r="AO173" s="109"/>
      <c r="AP173" s="109"/>
      <c r="AQ173" s="109"/>
    </row>
    <row r="174" spans="2:58" ht="33" customHeight="1">
      <c r="B174" s="322" t="s">
        <v>82</v>
      </c>
      <c r="C174" s="323"/>
      <c r="D174" s="323"/>
      <c r="E174" s="323"/>
      <c r="F174" s="323"/>
      <c r="G174" s="323"/>
      <c r="H174" s="323"/>
      <c r="I174" s="323"/>
      <c r="J174" s="323"/>
      <c r="K174" s="323"/>
      <c r="L174" s="323"/>
      <c r="M174" s="318"/>
      <c r="N174" s="318"/>
      <c r="O174" s="318"/>
      <c r="P174" s="318"/>
      <c r="Q174" s="319"/>
      <c r="R174" s="320"/>
      <c r="S174" s="320"/>
      <c r="T174" s="320"/>
      <c r="U174" s="320"/>
      <c r="V174" s="320"/>
      <c r="W174" s="320"/>
      <c r="X174" s="320"/>
      <c r="Y174" s="320"/>
      <c r="Z174" s="321"/>
      <c r="AA174" s="321"/>
      <c r="AB174" s="321"/>
      <c r="AC174" s="321"/>
      <c r="AD174" s="321"/>
      <c r="AE174" s="321"/>
      <c r="AF174" s="321"/>
      <c r="AG174" s="321"/>
      <c r="AH174" s="321"/>
      <c r="AI174" s="321"/>
      <c r="AJ174" s="109"/>
      <c r="AK174" s="109"/>
      <c r="AL174" s="109"/>
      <c r="AM174" s="109"/>
      <c r="AN174" s="109"/>
      <c r="AO174" s="109"/>
      <c r="AP174" s="109"/>
      <c r="AQ174" s="109"/>
    </row>
    <row r="175" spans="2:58" ht="15.75">
      <c r="B175" s="322" t="s">
        <v>124</v>
      </c>
      <c r="C175" s="323"/>
      <c r="D175" s="323"/>
      <c r="E175" s="323"/>
      <c r="F175" s="323"/>
      <c r="G175" s="323"/>
      <c r="H175" s="323"/>
      <c r="I175" s="323"/>
      <c r="J175" s="323"/>
      <c r="K175" s="323"/>
      <c r="L175" s="323"/>
      <c r="M175" s="318"/>
      <c r="N175" s="318"/>
      <c r="O175" s="318"/>
      <c r="P175" s="318"/>
      <c r="Q175" s="319"/>
      <c r="R175" s="320"/>
      <c r="S175" s="320"/>
      <c r="T175" s="320"/>
      <c r="U175" s="320"/>
      <c r="V175" s="320"/>
      <c r="W175" s="320"/>
      <c r="X175" s="320"/>
      <c r="Y175" s="320"/>
      <c r="Z175" s="321"/>
      <c r="AA175" s="321"/>
      <c r="AB175" s="321"/>
      <c r="AC175" s="321"/>
      <c r="AD175" s="321"/>
      <c r="AE175" s="321"/>
      <c r="AF175" s="321"/>
      <c r="AG175" s="321"/>
      <c r="AH175" s="321"/>
      <c r="AI175" s="321"/>
      <c r="AJ175" s="109"/>
      <c r="AK175" s="109"/>
      <c r="AL175" s="109"/>
      <c r="AM175" s="109"/>
      <c r="AN175" s="109"/>
      <c r="AO175" s="109"/>
      <c r="AP175" s="109"/>
      <c r="AQ175" s="109"/>
    </row>
    <row r="176" spans="2:58" ht="15.75">
      <c r="B176" s="316" t="s">
        <v>125</v>
      </c>
      <c r="C176" s="317"/>
      <c r="D176" s="317"/>
      <c r="E176" s="317"/>
      <c r="F176" s="317"/>
      <c r="G176" s="317"/>
      <c r="H176" s="317"/>
      <c r="I176" s="317"/>
      <c r="J176" s="317"/>
      <c r="K176" s="317"/>
      <c r="L176" s="317"/>
      <c r="M176" s="318"/>
      <c r="N176" s="318"/>
      <c r="O176" s="318"/>
      <c r="P176" s="318"/>
      <c r="Q176" s="319"/>
      <c r="R176" s="320"/>
      <c r="S176" s="320"/>
      <c r="T176" s="320"/>
      <c r="U176" s="320"/>
      <c r="V176" s="320"/>
      <c r="W176" s="320"/>
      <c r="X176" s="320"/>
      <c r="Y176" s="320"/>
      <c r="Z176" s="321"/>
      <c r="AA176" s="321"/>
      <c r="AB176" s="321"/>
      <c r="AC176" s="321"/>
      <c r="AD176" s="321"/>
      <c r="AE176" s="321"/>
      <c r="AF176" s="321"/>
      <c r="AG176" s="321"/>
      <c r="AH176" s="321"/>
      <c r="AI176" s="321"/>
      <c r="AJ176" s="109"/>
      <c r="AK176" s="109"/>
      <c r="AL176" s="109"/>
      <c r="AM176" s="109"/>
      <c r="AN176" s="109"/>
      <c r="AO176" s="109"/>
      <c r="AP176" s="109"/>
      <c r="AQ176" s="109"/>
    </row>
    <row r="177" spans="2:43" ht="15.75">
      <c r="B177" s="316" t="s">
        <v>126</v>
      </c>
      <c r="C177" s="317"/>
      <c r="D177" s="317"/>
      <c r="E177" s="317"/>
      <c r="F177" s="317"/>
      <c r="G177" s="317"/>
      <c r="H177" s="317"/>
      <c r="I177" s="317"/>
      <c r="J177" s="317"/>
      <c r="K177" s="317"/>
      <c r="L177" s="317"/>
      <c r="M177" s="318"/>
      <c r="N177" s="318"/>
      <c r="O177" s="318"/>
      <c r="P177" s="318"/>
      <c r="Q177" s="319"/>
      <c r="R177" s="320"/>
      <c r="S177" s="320"/>
      <c r="T177" s="320"/>
      <c r="U177" s="320"/>
      <c r="V177" s="320"/>
      <c r="W177" s="320"/>
      <c r="X177" s="320"/>
      <c r="Y177" s="320"/>
      <c r="Z177" s="321"/>
      <c r="AA177" s="321"/>
      <c r="AB177" s="321"/>
      <c r="AC177" s="321"/>
      <c r="AD177" s="321"/>
      <c r="AE177" s="321"/>
      <c r="AF177" s="321"/>
      <c r="AG177" s="321"/>
      <c r="AH177" s="321"/>
      <c r="AI177" s="321"/>
      <c r="AJ177" s="109"/>
      <c r="AK177" s="109"/>
      <c r="AL177" s="109"/>
      <c r="AM177" s="109"/>
      <c r="AN177" s="109"/>
      <c r="AO177" s="109"/>
      <c r="AP177" s="109"/>
      <c r="AQ177" s="109"/>
    </row>
    <row r="178" spans="2:43" ht="15.75">
      <c r="B178" s="316" t="s">
        <v>113</v>
      </c>
      <c r="C178" s="317"/>
      <c r="D178" s="317"/>
      <c r="E178" s="317"/>
      <c r="F178" s="317"/>
      <c r="G178" s="317"/>
      <c r="H178" s="317"/>
      <c r="I178" s="317"/>
      <c r="J178" s="317"/>
      <c r="K178" s="317"/>
      <c r="L178" s="317"/>
      <c r="M178" s="318"/>
      <c r="N178" s="318"/>
      <c r="O178" s="318"/>
      <c r="P178" s="318"/>
      <c r="Q178" s="319"/>
      <c r="R178" s="320"/>
      <c r="S178" s="320"/>
      <c r="T178" s="320"/>
      <c r="U178" s="320"/>
      <c r="V178" s="320"/>
      <c r="W178" s="320"/>
      <c r="X178" s="320"/>
      <c r="Y178" s="320"/>
      <c r="Z178" s="321"/>
      <c r="AA178" s="321"/>
      <c r="AB178" s="321"/>
      <c r="AC178" s="321"/>
      <c r="AD178" s="321"/>
      <c r="AE178" s="321"/>
      <c r="AF178" s="321"/>
      <c r="AG178" s="321"/>
      <c r="AH178" s="321"/>
      <c r="AI178" s="321"/>
      <c r="AJ178" s="109"/>
      <c r="AK178" s="109"/>
      <c r="AL178" s="109"/>
      <c r="AM178" s="109"/>
      <c r="AN178" s="109"/>
      <c r="AO178" s="109"/>
      <c r="AP178" s="109"/>
      <c r="AQ178" s="109"/>
    </row>
    <row r="179" spans="2:43" ht="15.75">
      <c r="B179" s="316" t="s">
        <v>127</v>
      </c>
      <c r="C179" s="317"/>
      <c r="D179" s="317"/>
      <c r="E179" s="317"/>
      <c r="F179" s="317"/>
      <c r="G179" s="317"/>
      <c r="H179" s="317"/>
      <c r="I179" s="317"/>
      <c r="J179" s="317"/>
      <c r="K179" s="317"/>
      <c r="L179" s="317"/>
      <c r="M179" s="318"/>
      <c r="N179" s="318"/>
      <c r="O179" s="318"/>
      <c r="P179" s="318"/>
      <c r="Q179" s="319"/>
      <c r="R179" s="320"/>
      <c r="S179" s="320"/>
      <c r="T179" s="320"/>
      <c r="U179" s="320"/>
      <c r="V179" s="320"/>
      <c r="W179" s="320"/>
      <c r="X179" s="320"/>
      <c r="Y179" s="320"/>
      <c r="Z179" s="321"/>
      <c r="AA179" s="321"/>
      <c r="AB179" s="321"/>
      <c r="AC179" s="321"/>
      <c r="AD179" s="321"/>
      <c r="AE179" s="321"/>
      <c r="AF179" s="321"/>
      <c r="AG179" s="321"/>
      <c r="AH179" s="321"/>
      <c r="AI179" s="321"/>
      <c r="AO179" s="109"/>
      <c r="AP179" s="109"/>
      <c r="AQ179" s="109"/>
    </row>
    <row r="180" spans="2:43" ht="15" customHeight="1" thickBot="1">
      <c r="B180" s="324" t="s">
        <v>128</v>
      </c>
      <c r="C180" s="325"/>
      <c r="D180" s="325"/>
      <c r="E180" s="325"/>
      <c r="F180" s="325"/>
      <c r="G180" s="325"/>
      <c r="H180" s="325"/>
      <c r="I180" s="325"/>
      <c r="J180" s="325"/>
      <c r="K180" s="325"/>
      <c r="L180" s="325"/>
      <c r="M180" s="326"/>
      <c r="N180" s="326"/>
      <c r="O180" s="326"/>
      <c r="P180" s="326"/>
      <c r="Q180" s="327"/>
      <c r="R180" s="320"/>
      <c r="S180" s="320"/>
      <c r="T180" s="320"/>
      <c r="U180" s="320"/>
      <c r="V180" s="320"/>
      <c r="W180" s="320"/>
      <c r="X180" s="320"/>
      <c r="Y180" s="320"/>
      <c r="Z180" s="321"/>
      <c r="AA180" s="321"/>
      <c r="AB180" s="321"/>
      <c r="AC180" s="321"/>
      <c r="AD180" s="321"/>
      <c r="AE180" s="321"/>
      <c r="AF180" s="321"/>
      <c r="AG180" s="321"/>
      <c r="AH180" s="321"/>
      <c r="AI180" s="321"/>
      <c r="AO180" s="109"/>
    </row>
    <row r="181" spans="2:43" ht="15" customHeight="1"/>
  </sheetData>
  <sheetProtection formatCells="0" insertRows="0"/>
  <mergeCells count="20">
    <mergeCell ref="B10:U10"/>
    <mergeCell ref="V10:AO10"/>
    <mergeCell ref="AP10:AQ10"/>
    <mergeCell ref="AT10:AU10"/>
    <mergeCell ref="AW10:AX10"/>
    <mergeCell ref="B71:Q71"/>
    <mergeCell ref="R71:AM71"/>
    <mergeCell ref="AN71:AO71"/>
    <mergeCell ref="AR71:AS71"/>
    <mergeCell ref="AU71:AV71"/>
    <mergeCell ref="R72:T72"/>
    <mergeCell ref="U72:W72"/>
    <mergeCell ref="X72:Z72"/>
    <mergeCell ref="AL72:AM72"/>
    <mergeCell ref="AN11:AO11"/>
    <mergeCell ref="R11:S11"/>
    <mergeCell ref="T11:U11"/>
    <mergeCell ref="V11:X11"/>
    <mergeCell ref="Y11:Z11"/>
    <mergeCell ref="AK11:AL11"/>
  </mergeCells>
  <dataValidations count="5">
    <dataValidation type="list" allowBlank="1" showInputMessage="1" showErrorMessage="1" error="Please select an item from the drop down list _x000a_     - 132_x000a_     - 66_x000a_     - 33_x000a_     - Other - specify" sqref="P128:P129">
      <formula1>"132,66,Other - specify"</formula1>
    </dataValidation>
    <dataValidation type="list" allowBlank="1" showInputMessage="1" showErrorMessage="1" error="Please select an item from the drop down list _x000a_     - Demand growth_x000a_     - Voltage issues_x000a_     - Reactive power issue_x000a_     - Fault level issues_x000a_     - Safety_x000a_     - Environment_x000a_     - Other - specify" sqref="P65:P66 O128:O129">
      <formula1>"Demand growth,Voltage issues,Reactive power issue,Fault level issues,Safety,Environment,Other - specify"</formula1>
    </dataValidation>
    <dataValidation type="list" allowBlank="1" showInputMessage="1" showErrorMessage="1" error="Please select an item from the drop down list " sqref="N128:N129">
      <formula1>$K$1:$W$1</formula1>
    </dataValidation>
    <dataValidation type="list" allowBlank="1" showInputMessage="1" showErrorMessage="1" error="Please select an item from the drop down list _x000a_     - Subtransmission substation_x000a_     - Zone substation_x000a_     - Switching station_x000a_     - Other - specify" sqref="M65:M66">
      <formula1>"Subtransmission substation,Zone substation,Switching station,Other - specify"</formula1>
    </dataValidation>
    <dataValidation type="list" allowBlank="1" showInputMessage="1" showErrorMessage="1" error="Please select an item from the drop down list _x000a_     - New substation establishment_x000a_     - Substation upgrade - capacity_x000a_     - Substation upgrade - voltage_x000a_     - Other - specify" sqref="O65:O66">
      <formula1>"New substation establishment,Substation upgrade - capacity,Substation upgrade - voltage,Other - specify"</formula1>
    </dataValidation>
  </dataValidations>
  <pageMargins left="0.39370078740157483" right="0.39370078740157483" top="0.39370078740157483" bottom="0.39370078740157483" header="3.937007874015748E-2" footer="3.937007874015748E-2"/>
  <pageSetup paperSize="8" scale="28" fitToHeight="0" orientation="landscape" r:id="rId1"/>
  <headerFooter>
    <oddHeader>&amp;C2.3 Augex (Consolidated)- Nominal values&amp;REECL 0913 CARIN_T2.3 AGX A1</oddHeader>
    <oddFooter>&amp;R&amp;P/&amp;N</oddFooter>
  </headerFooter>
  <rowBreaks count="1" manualBreakCount="1">
    <brk id="131" max="49" man="1"/>
  </rowBreaks>
  <colBreaks count="1" manualBreakCount="1">
    <brk id="59" max="18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pageSetUpPr fitToPage="1"/>
  </sheetPr>
  <dimension ref="B1:BZ181"/>
  <sheetViews>
    <sheetView showGridLines="0" view="pageBreakPreview" zoomScale="70" zoomScaleNormal="85" zoomScaleSheetLayoutView="70" workbookViewId="0">
      <selection activeCell="Q11" sqref="Q11"/>
    </sheetView>
  </sheetViews>
  <sheetFormatPr defaultColWidth="9.140625" defaultRowHeight="15"/>
  <cols>
    <col min="1" max="1" width="18" style="4" customWidth="1"/>
    <col min="2" max="2" width="85.28515625" style="4" customWidth="1"/>
    <col min="3" max="3" width="17.42578125" style="4" hidden="1" customWidth="1"/>
    <col min="4" max="4" width="15.7109375" style="4" hidden="1" customWidth="1"/>
    <col min="5" max="5" width="25" style="4" hidden="1" customWidth="1"/>
    <col min="6" max="6" width="30.5703125" style="4" hidden="1" customWidth="1"/>
    <col min="7" max="7" width="22.85546875" style="4" hidden="1" customWidth="1"/>
    <col min="8" max="8" width="28.28515625" style="4" hidden="1" customWidth="1"/>
    <col min="9" max="9" width="22.5703125" style="4" hidden="1" customWidth="1"/>
    <col min="10" max="12" width="19.7109375" style="4" hidden="1" customWidth="1"/>
    <col min="13" max="13" width="19.85546875" style="4" customWidth="1"/>
    <col min="14" max="14" width="20.140625" style="4" customWidth="1"/>
    <col min="15" max="15" width="33.42578125" style="4" customWidth="1"/>
    <col min="16" max="16" width="19.42578125" style="4" customWidth="1"/>
    <col min="17" max="17" width="21.42578125" style="4" customWidth="1"/>
    <col min="18" max="26" width="19.42578125" style="4" customWidth="1"/>
    <col min="27" max="27" width="80.42578125" style="4" customWidth="1"/>
    <col min="28" max="28" width="18.28515625" style="4" hidden="1" customWidth="1"/>
    <col min="29" max="37" width="19.42578125" style="4" hidden="1" customWidth="1"/>
    <col min="38" max="42" width="22.5703125" style="4" customWidth="1"/>
    <col min="43" max="48" width="18.7109375" style="4" customWidth="1"/>
    <col min="49" max="162" width="15.7109375" style="4" customWidth="1"/>
    <col min="163" max="16384" width="9.140625" style="4"/>
  </cols>
  <sheetData>
    <row r="1" spans="2:78" ht="24" customHeight="1">
      <c r="B1" s="1" t="s">
        <v>0</v>
      </c>
      <c r="C1" s="1"/>
      <c r="D1" s="1"/>
      <c r="E1" s="1"/>
      <c r="F1" s="1"/>
      <c r="G1" s="1"/>
      <c r="H1" s="1"/>
      <c r="I1" s="1"/>
      <c r="J1" s="1"/>
      <c r="K1" s="2" t="s">
        <v>1</v>
      </c>
      <c r="L1" s="2" t="s">
        <v>2</v>
      </c>
      <c r="M1" s="2" t="s">
        <v>3</v>
      </c>
      <c r="N1" s="2" t="s">
        <v>4</v>
      </c>
      <c r="O1" s="2" t="s">
        <v>5</v>
      </c>
      <c r="P1" s="2" t="s">
        <v>6</v>
      </c>
      <c r="Q1" s="2" t="s">
        <v>7</v>
      </c>
      <c r="R1" s="2" t="s">
        <v>8</v>
      </c>
      <c r="S1" s="2" t="s">
        <v>9</v>
      </c>
      <c r="T1" s="2" t="s">
        <v>10</v>
      </c>
      <c r="U1" s="2" t="s">
        <v>11</v>
      </c>
      <c r="V1" s="2" t="s">
        <v>12</v>
      </c>
      <c r="W1" s="2" t="s">
        <v>13</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row>
    <row r="2" spans="2:78" ht="24" customHeight="1">
      <c r="B2" s="5"/>
      <c r="C2" s="5"/>
      <c r="D2" s="5"/>
      <c r="E2" s="5"/>
      <c r="F2" s="5"/>
      <c r="G2" s="5"/>
      <c r="H2" s="5"/>
      <c r="I2" s="5"/>
      <c r="J2" s="5"/>
      <c r="K2" s="5"/>
      <c r="L2" s="5"/>
      <c r="M2" s="5"/>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row>
    <row r="3" spans="2:78" ht="24" customHeight="1">
      <c r="B3" s="1"/>
      <c r="C3" s="1"/>
      <c r="D3" s="1"/>
      <c r="E3" s="1"/>
      <c r="F3" s="1"/>
      <c r="G3" s="1"/>
      <c r="H3" s="1"/>
      <c r="I3" s="1"/>
      <c r="J3" s="1"/>
      <c r="K3" s="1"/>
      <c r="L3" s="1"/>
      <c r="M3" s="1"/>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7"/>
      <c r="BP3" s="7"/>
      <c r="BQ3" s="7"/>
      <c r="BR3" s="7"/>
      <c r="BS3" s="7"/>
      <c r="BT3" s="7"/>
      <c r="BU3" s="7"/>
      <c r="BV3" s="7"/>
      <c r="BW3" s="7"/>
      <c r="BX3" s="7"/>
      <c r="BY3" s="7"/>
      <c r="BZ3" s="7"/>
    </row>
    <row r="4" spans="2:78" ht="24" customHeight="1">
      <c r="B4" s="8" t="s">
        <v>14</v>
      </c>
      <c r="C4" s="8"/>
      <c r="D4" s="8"/>
      <c r="E4" s="8"/>
      <c r="F4" s="8"/>
      <c r="G4" s="8"/>
      <c r="H4" s="8"/>
      <c r="I4" s="8"/>
      <c r="J4" s="8"/>
      <c r="K4" s="8"/>
      <c r="L4" s="8"/>
      <c r="M4" s="8"/>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10"/>
      <c r="BG4" s="10"/>
      <c r="BH4" s="10"/>
      <c r="BI4" s="10"/>
      <c r="BJ4" s="10"/>
      <c r="BK4" s="10"/>
      <c r="BL4" s="10"/>
      <c r="BM4" s="10"/>
      <c r="BN4" s="10"/>
    </row>
    <row r="7" spans="2:78" ht="15.75">
      <c r="B7" s="11" t="s">
        <v>15</v>
      </c>
      <c r="C7" s="11"/>
      <c r="D7" s="11"/>
      <c r="E7" s="11"/>
      <c r="F7" s="11"/>
      <c r="G7" s="11"/>
      <c r="H7" s="11"/>
      <c r="I7" s="11"/>
      <c r="J7" s="11"/>
      <c r="K7" s="11"/>
      <c r="L7" s="11"/>
      <c r="M7" s="11"/>
      <c r="N7" s="12"/>
      <c r="O7" s="12"/>
      <c r="P7" s="12"/>
      <c r="Q7" s="12"/>
      <c r="R7" s="11"/>
      <c r="S7" s="11"/>
      <c r="T7" s="11"/>
      <c r="U7" s="11"/>
      <c r="V7" s="11"/>
      <c r="W7" s="11"/>
      <c r="X7" s="11"/>
      <c r="Y7" s="11"/>
      <c r="Z7" s="11"/>
      <c r="AA7" s="11"/>
      <c r="AB7" s="11"/>
      <c r="AC7" s="11"/>
      <c r="AD7" s="11"/>
      <c r="AE7" s="11"/>
      <c r="AF7" s="11"/>
      <c r="AG7" s="11"/>
      <c r="AH7" s="11"/>
      <c r="AI7" s="11"/>
      <c r="AJ7" s="11"/>
      <c r="AK7" s="11"/>
      <c r="AL7" s="12"/>
      <c r="AM7" s="12"/>
      <c r="AN7" s="12"/>
      <c r="AO7" s="12"/>
      <c r="AP7" s="12"/>
      <c r="AQ7" s="12"/>
      <c r="AR7" s="12"/>
      <c r="AS7" s="12"/>
      <c r="AT7" s="12"/>
      <c r="AU7" s="12"/>
      <c r="AV7" s="12"/>
      <c r="AW7" s="12"/>
      <c r="AX7" s="12"/>
      <c r="AY7" s="12"/>
      <c r="AZ7" s="12"/>
      <c r="BA7" s="12"/>
      <c r="BB7" s="12"/>
      <c r="BC7" s="12"/>
      <c r="BD7" s="12"/>
      <c r="BE7" s="12"/>
      <c r="BF7" s="12"/>
      <c r="BG7" s="12"/>
      <c r="BH7" s="12"/>
      <c r="BI7" s="12"/>
    </row>
    <row r="8" spans="2:78">
      <c r="B8" s="13" t="s">
        <v>16</v>
      </c>
      <c r="C8" s="13"/>
      <c r="D8" s="13"/>
      <c r="E8" s="13"/>
      <c r="F8" s="13"/>
      <c r="G8" s="13"/>
      <c r="H8" s="13"/>
      <c r="I8" s="13"/>
      <c r="J8" s="13"/>
      <c r="K8" s="13"/>
      <c r="L8" s="13"/>
      <c r="M8" s="13"/>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row>
    <row r="9" spans="2:78" ht="18.75" thickBot="1">
      <c r="B9" s="15"/>
      <c r="C9" s="15"/>
      <c r="D9" s="15"/>
      <c r="E9" s="15"/>
      <c r="F9" s="15"/>
      <c r="G9" s="15"/>
      <c r="H9" s="15"/>
      <c r="I9" s="15"/>
      <c r="J9" s="15"/>
      <c r="K9" s="15"/>
      <c r="L9" s="15"/>
      <c r="M9" s="15"/>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row>
    <row r="10" spans="2:78" ht="15.75" customHeight="1" thickBot="1">
      <c r="B10" s="483" t="s">
        <v>17</v>
      </c>
      <c r="C10" s="484"/>
      <c r="D10" s="484"/>
      <c r="E10" s="484"/>
      <c r="F10" s="484"/>
      <c r="G10" s="484"/>
      <c r="H10" s="484"/>
      <c r="I10" s="484"/>
      <c r="J10" s="484"/>
      <c r="K10" s="484"/>
      <c r="L10" s="484"/>
      <c r="M10" s="484"/>
      <c r="N10" s="484"/>
      <c r="O10" s="484"/>
      <c r="P10" s="484"/>
      <c r="Q10" s="484"/>
      <c r="R10" s="484"/>
      <c r="S10" s="484"/>
      <c r="T10" s="484"/>
      <c r="U10" s="485"/>
      <c r="V10" s="486" t="s">
        <v>18</v>
      </c>
      <c r="W10" s="487"/>
      <c r="X10" s="487"/>
      <c r="Y10" s="487"/>
      <c r="Z10" s="487"/>
      <c r="AA10" s="487"/>
      <c r="AB10" s="487"/>
      <c r="AC10" s="487"/>
      <c r="AD10" s="487"/>
      <c r="AE10" s="487"/>
      <c r="AF10" s="487"/>
      <c r="AG10" s="487"/>
      <c r="AH10" s="487"/>
      <c r="AI10" s="487"/>
      <c r="AJ10" s="487"/>
      <c r="AK10" s="487"/>
      <c r="AL10" s="487"/>
      <c r="AM10" s="487"/>
      <c r="AN10" s="487"/>
      <c r="AO10" s="487"/>
      <c r="AP10" s="488"/>
      <c r="AQ10" s="489" t="s">
        <v>19</v>
      </c>
      <c r="AR10" s="490"/>
      <c r="AS10" s="16"/>
      <c r="AT10" s="16"/>
      <c r="AU10" s="489" t="s">
        <v>20</v>
      </c>
      <c r="AV10" s="490"/>
      <c r="AW10" s="17"/>
      <c r="AX10" s="491" t="s">
        <v>21</v>
      </c>
      <c r="AY10" s="492"/>
      <c r="BA10" s="18"/>
      <c r="BB10" s="18"/>
      <c r="BC10" s="18"/>
      <c r="BD10" s="18"/>
      <c r="BE10" s="18"/>
      <c r="BF10" s="18"/>
      <c r="BG10" s="18"/>
      <c r="BH10" s="18"/>
      <c r="BI10" s="18"/>
      <c r="BJ10" s="18"/>
      <c r="BK10" s="18"/>
      <c r="BL10" s="18"/>
      <c r="BM10" s="18"/>
      <c r="BN10" s="18"/>
    </row>
    <row r="11" spans="2:78" ht="40.5" customHeight="1">
      <c r="B11" s="19" t="s">
        <v>22</v>
      </c>
      <c r="C11" s="20"/>
      <c r="D11" s="20"/>
      <c r="E11" s="20"/>
      <c r="F11" s="20"/>
      <c r="G11" s="20"/>
      <c r="H11" s="20"/>
      <c r="I11" s="20"/>
      <c r="J11" s="20"/>
      <c r="K11" s="20"/>
      <c r="L11" s="20"/>
      <c r="M11" s="21" t="s">
        <v>23</v>
      </c>
      <c r="N11" s="21" t="s">
        <v>24</v>
      </c>
      <c r="O11" s="21" t="s">
        <v>25</v>
      </c>
      <c r="P11" s="21" t="s">
        <v>26</v>
      </c>
      <c r="Q11" s="22" t="s">
        <v>27</v>
      </c>
      <c r="R11" s="480" t="s">
        <v>28</v>
      </c>
      <c r="S11" s="481"/>
      <c r="T11" s="480" t="s">
        <v>29</v>
      </c>
      <c r="U11" s="482"/>
      <c r="V11" s="475" t="s">
        <v>30</v>
      </c>
      <c r="W11" s="476"/>
      <c r="X11" s="477"/>
      <c r="Y11" s="453"/>
      <c r="Z11" s="478" t="s">
        <v>31</v>
      </c>
      <c r="AA11" s="477"/>
      <c r="AB11" s="23"/>
      <c r="AC11" s="23"/>
      <c r="AD11" s="23"/>
      <c r="AE11" s="23"/>
      <c r="AF11" s="23"/>
      <c r="AG11" s="23"/>
      <c r="AH11" s="23"/>
      <c r="AI11" s="23"/>
      <c r="AJ11" s="23"/>
      <c r="AK11" s="23"/>
      <c r="AL11" s="478" t="s">
        <v>32</v>
      </c>
      <c r="AM11" s="477"/>
      <c r="AN11" s="24" t="s">
        <v>33</v>
      </c>
      <c r="AO11" s="478" t="s">
        <v>34</v>
      </c>
      <c r="AP11" s="479"/>
      <c r="AQ11" s="25" t="s">
        <v>35</v>
      </c>
      <c r="AR11" s="26" t="s">
        <v>36</v>
      </c>
      <c r="AS11" s="27" t="s">
        <v>37</v>
      </c>
      <c r="AT11" s="27" t="s">
        <v>38</v>
      </c>
      <c r="AU11" s="28" t="s">
        <v>39</v>
      </c>
      <c r="AV11" s="29" t="s">
        <v>40</v>
      </c>
      <c r="AW11" s="30" t="s">
        <v>41</v>
      </c>
      <c r="AX11" s="31" t="s">
        <v>42</v>
      </c>
      <c r="AY11" s="32" t="s">
        <v>43</v>
      </c>
      <c r="BA11" s="33"/>
      <c r="BB11" s="34"/>
      <c r="BC11" s="33"/>
      <c r="BD11" s="33"/>
      <c r="BE11" s="33"/>
    </row>
    <row r="12" spans="2:78" ht="26.25" thickBot="1">
      <c r="B12" s="35"/>
      <c r="C12" s="36"/>
      <c r="D12" s="36"/>
      <c r="E12" s="36"/>
      <c r="F12" s="36"/>
      <c r="G12" s="36"/>
      <c r="H12" s="36"/>
      <c r="I12" s="36"/>
      <c r="J12" s="36"/>
      <c r="K12" s="36"/>
      <c r="L12" s="36"/>
      <c r="M12" s="37" t="s">
        <v>44</v>
      </c>
      <c r="N12" s="37"/>
      <c r="O12" s="37" t="s">
        <v>44</v>
      </c>
      <c r="P12" s="37" t="s">
        <v>44</v>
      </c>
      <c r="Q12" s="38"/>
      <c r="R12" s="37" t="s">
        <v>45</v>
      </c>
      <c r="S12" s="37" t="s">
        <v>46</v>
      </c>
      <c r="T12" s="37" t="s">
        <v>45</v>
      </c>
      <c r="U12" s="39" t="s">
        <v>46</v>
      </c>
      <c r="V12" s="36" t="s">
        <v>47</v>
      </c>
      <c r="W12" s="37" t="s">
        <v>48</v>
      </c>
      <c r="X12" s="37" t="s">
        <v>49</v>
      </c>
      <c r="Y12" s="37"/>
      <c r="Z12" s="37" t="s">
        <v>47</v>
      </c>
      <c r="AA12" s="37" t="s">
        <v>49</v>
      </c>
      <c r="AB12" s="37"/>
      <c r="AC12" s="37"/>
      <c r="AD12" s="37"/>
      <c r="AE12" s="37"/>
      <c r="AF12" s="37"/>
      <c r="AG12" s="37"/>
      <c r="AH12" s="37"/>
      <c r="AI12" s="37"/>
      <c r="AJ12" s="37"/>
      <c r="AK12" s="37"/>
      <c r="AL12" s="37" t="s">
        <v>50</v>
      </c>
      <c r="AM12" s="37" t="s">
        <v>49</v>
      </c>
      <c r="AN12" s="37" t="s">
        <v>49</v>
      </c>
      <c r="AO12" s="37" t="s">
        <v>51</v>
      </c>
      <c r="AP12" s="40" t="s">
        <v>49</v>
      </c>
      <c r="AQ12" s="35" t="s">
        <v>49</v>
      </c>
      <c r="AR12" s="39" t="s">
        <v>49</v>
      </c>
      <c r="AS12" s="41"/>
      <c r="AT12" s="41"/>
      <c r="AU12" s="37" t="s">
        <v>49</v>
      </c>
      <c r="AV12" s="40" t="s">
        <v>49</v>
      </c>
      <c r="AW12" s="42" t="s">
        <v>49</v>
      </c>
      <c r="AX12" s="36" t="s">
        <v>49</v>
      </c>
      <c r="AY12" s="39" t="s">
        <v>49</v>
      </c>
      <c r="BA12" s="33"/>
      <c r="BB12" s="43"/>
      <c r="BC12" s="33"/>
      <c r="BD12" s="33"/>
      <c r="BE12" s="33"/>
    </row>
    <row r="13" spans="2:78" ht="15.75" thickBot="1">
      <c r="B13" s="446">
        <v>82566965</v>
      </c>
      <c r="C13" s="44"/>
      <c r="D13" s="44"/>
      <c r="E13" s="44"/>
      <c r="F13" s="44"/>
      <c r="G13" s="44"/>
      <c r="H13" s="44"/>
      <c r="I13" s="44"/>
      <c r="J13" s="44"/>
      <c r="K13" s="44"/>
      <c r="L13" s="44"/>
      <c r="M13" s="45" t="s">
        <v>150</v>
      </c>
      <c r="N13" s="46" t="s">
        <v>151</v>
      </c>
      <c r="O13" s="45" t="s">
        <v>152</v>
      </c>
      <c r="P13" s="45" t="s">
        <v>153</v>
      </c>
      <c r="Q13" s="46" t="s">
        <v>205</v>
      </c>
      <c r="R13" s="45">
        <v>0</v>
      </c>
      <c r="S13" s="45">
        <v>76.3</v>
      </c>
      <c r="T13" s="45">
        <v>0</v>
      </c>
      <c r="U13" s="47">
        <v>42</v>
      </c>
      <c r="V13" s="48">
        <v>4</v>
      </c>
      <c r="W13" s="49">
        <v>76.3</v>
      </c>
      <c r="X13" s="50">
        <v>1522100.3069999998</v>
      </c>
      <c r="Y13" s="50">
        <f>+X13/W13</f>
        <v>19948.89</v>
      </c>
      <c r="Z13" s="45">
        <v>25</v>
      </c>
      <c r="AA13" s="50">
        <v>79398</v>
      </c>
      <c r="AB13" s="50"/>
      <c r="AC13" s="50"/>
      <c r="AD13" s="50"/>
      <c r="AE13" s="50"/>
      <c r="AF13" s="50"/>
      <c r="AG13" s="50"/>
      <c r="AH13" s="50"/>
      <c r="AI13" s="50"/>
      <c r="AJ13" s="50"/>
      <c r="AK13" s="50"/>
      <c r="AL13" s="49"/>
      <c r="AM13" s="50">
        <v>0</v>
      </c>
      <c r="AN13" s="70">
        <v>4929818.3229999999</v>
      </c>
      <c r="AO13" s="45"/>
      <c r="AP13" s="51"/>
      <c r="AQ13" s="52"/>
      <c r="AR13" s="51"/>
      <c r="AS13" s="53">
        <f>SUM(X13,AA13,AM13,AN13,AP13,AQ13,AR13)</f>
        <v>6531316.6299999999</v>
      </c>
      <c r="AT13" s="54"/>
      <c r="AU13" s="52"/>
      <c r="AV13" s="51"/>
      <c r="AW13" s="55"/>
      <c r="AX13" s="52"/>
      <c r="AY13" s="51"/>
      <c r="BA13" s="33"/>
      <c r="BB13" s="56"/>
      <c r="BC13" s="33"/>
      <c r="BD13" s="33"/>
      <c r="BE13" s="33"/>
    </row>
    <row r="14" spans="2:78" ht="15.75" thickBot="1">
      <c r="B14" s="57">
        <v>81642836</v>
      </c>
      <c r="C14" s="58"/>
      <c r="D14" s="58"/>
      <c r="E14" s="58"/>
      <c r="F14" s="58"/>
      <c r="G14" s="58"/>
      <c r="H14" s="58"/>
      <c r="I14" s="58"/>
      <c r="J14" s="58"/>
      <c r="K14" s="58"/>
      <c r="L14" s="58"/>
      <c r="M14" s="59" t="s">
        <v>150</v>
      </c>
      <c r="N14" s="60" t="s">
        <v>154</v>
      </c>
      <c r="O14" s="61" t="s">
        <v>152</v>
      </c>
      <c r="P14" s="61" t="s">
        <v>153</v>
      </c>
      <c r="Q14" s="60" t="s">
        <v>206</v>
      </c>
      <c r="R14" s="61">
        <v>0</v>
      </c>
      <c r="S14" s="61">
        <v>143</v>
      </c>
      <c r="T14" s="61">
        <v>0</v>
      </c>
      <c r="U14" s="62">
        <v>84.5</v>
      </c>
      <c r="V14" s="63">
        <v>2</v>
      </c>
      <c r="W14" s="64">
        <v>143</v>
      </c>
      <c r="X14" s="65">
        <v>2852691.27</v>
      </c>
      <c r="Y14" s="50">
        <f t="shared" ref="Y14:Y36" si="0">+X14/W14</f>
        <v>19948.89</v>
      </c>
      <c r="Z14" s="61">
        <v>35</v>
      </c>
      <c r="AA14" s="65">
        <v>111157.2</v>
      </c>
      <c r="AB14" s="65"/>
      <c r="AC14" s="65"/>
      <c r="AD14" s="65"/>
      <c r="AE14" s="65"/>
      <c r="AF14" s="65"/>
      <c r="AG14" s="65"/>
      <c r="AH14" s="65"/>
      <c r="AI14" s="65"/>
      <c r="AJ14" s="65"/>
      <c r="AK14" s="65"/>
      <c r="AL14" s="64">
        <v>12</v>
      </c>
      <c r="AM14" s="65">
        <v>405950.00000000006</v>
      </c>
      <c r="AN14" s="70">
        <v>752376.28499999875</v>
      </c>
      <c r="AO14" s="61"/>
      <c r="AP14" s="66"/>
      <c r="AQ14" s="67"/>
      <c r="AR14" s="66"/>
      <c r="AS14" s="68">
        <f t="shared" ref="AS14:AS64" si="1">SUM(X14,AA14,AM14,AN14,AP14,AQ14,AR14)</f>
        <v>4122174.754999999</v>
      </c>
      <c r="AT14" s="69"/>
      <c r="AU14" s="67"/>
      <c r="AV14" s="66"/>
      <c r="AW14" s="70"/>
      <c r="AX14" s="67"/>
      <c r="AY14" s="66"/>
      <c r="BA14" s="33"/>
      <c r="BB14" s="56"/>
      <c r="BC14" s="33"/>
      <c r="BD14" s="33"/>
      <c r="BE14" s="33"/>
    </row>
    <row r="15" spans="2:78" ht="15.75" thickBot="1">
      <c r="B15" s="57" t="s">
        <v>207</v>
      </c>
      <c r="C15" s="58"/>
      <c r="D15" s="58"/>
      <c r="E15" s="58"/>
      <c r="F15" s="58"/>
      <c r="G15" s="58"/>
      <c r="H15" s="58"/>
      <c r="I15" s="58"/>
      <c r="J15" s="58"/>
      <c r="K15" s="58"/>
      <c r="L15" s="58"/>
      <c r="M15" s="59" t="s">
        <v>150</v>
      </c>
      <c r="N15" s="60" t="s">
        <v>156</v>
      </c>
      <c r="O15" s="61" t="s">
        <v>13</v>
      </c>
      <c r="P15" s="61" t="s">
        <v>153</v>
      </c>
      <c r="Q15" s="60" t="s">
        <v>157</v>
      </c>
      <c r="R15" s="61">
        <v>0</v>
      </c>
      <c r="S15" s="61">
        <v>0</v>
      </c>
      <c r="T15" s="61">
        <v>0</v>
      </c>
      <c r="U15" s="62">
        <v>0</v>
      </c>
      <c r="V15" s="63">
        <v>0</v>
      </c>
      <c r="W15" s="64">
        <v>0</v>
      </c>
      <c r="X15" s="65">
        <v>0</v>
      </c>
      <c r="Y15" s="50" t="e">
        <f t="shared" si="0"/>
        <v>#DIV/0!</v>
      </c>
      <c r="Z15" s="61">
        <v>0</v>
      </c>
      <c r="AA15" s="65">
        <v>0</v>
      </c>
      <c r="AB15" s="65"/>
      <c r="AC15" s="65"/>
      <c r="AD15" s="65"/>
      <c r="AE15" s="65"/>
      <c r="AF15" s="65"/>
      <c r="AG15" s="65"/>
      <c r="AH15" s="65"/>
      <c r="AI15" s="65"/>
      <c r="AJ15" s="65"/>
      <c r="AK15" s="65"/>
      <c r="AL15" s="64"/>
      <c r="AM15" s="65">
        <v>0</v>
      </c>
      <c r="AN15" s="70">
        <v>4372.01</v>
      </c>
      <c r="AO15" s="61"/>
      <c r="AP15" s="66"/>
      <c r="AQ15" s="67"/>
      <c r="AR15" s="66"/>
      <c r="AS15" s="68">
        <f t="shared" si="1"/>
        <v>4372.01</v>
      </c>
      <c r="AT15" s="71"/>
      <c r="AU15" s="67"/>
      <c r="AV15" s="66"/>
      <c r="AW15" s="70"/>
      <c r="AX15" s="67"/>
      <c r="AY15" s="66"/>
      <c r="BA15" s="33"/>
      <c r="BB15" s="56"/>
      <c r="BC15" s="33"/>
      <c r="BD15" s="33"/>
      <c r="BE15" s="33"/>
    </row>
    <row r="16" spans="2:78" ht="15.75" thickBot="1">
      <c r="B16" s="57" t="s">
        <v>208</v>
      </c>
      <c r="C16" s="58"/>
      <c r="D16" s="58"/>
      <c r="E16" s="58"/>
      <c r="F16" s="58"/>
      <c r="G16" s="58"/>
      <c r="H16" s="58"/>
      <c r="I16" s="58"/>
      <c r="J16" s="58"/>
      <c r="K16" s="58"/>
      <c r="L16" s="58"/>
      <c r="M16" s="59" t="s">
        <v>150</v>
      </c>
      <c r="N16" s="72" t="s">
        <v>158</v>
      </c>
      <c r="O16" s="61" t="s">
        <v>152</v>
      </c>
      <c r="P16" s="61" t="s">
        <v>153</v>
      </c>
      <c r="Q16" s="60" t="s">
        <v>205</v>
      </c>
      <c r="R16" s="61">
        <v>0</v>
      </c>
      <c r="S16" s="61">
        <v>64</v>
      </c>
      <c r="T16" s="61">
        <v>0</v>
      </c>
      <c r="U16" s="62">
        <v>32</v>
      </c>
      <c r="V16" s="63">
        <v>2</v>
      </c>
      <c r="W16" s="64">
        <v>64</v>
      </c>
      <c r="X16" s="65">
        <v>1276728.96</v>
      </c>
      <c r="Y16" s="50">
        <f t="shared" si="0"/>
        <v>19948.89</v>
      </c>
      <c r="Z16" s="61">
        <v>33</v>
      </c>
      <c r="AA16" s="65">
        <v>104805.36</v>
      </c>
      <c r="AB16" s="65"/>
      <c r="AC16" s="65"/>
      <c r="AD16" s="65"/>
      <c r="AE16" s="65"/>
      <c r="AF16" s="65"/>
      <c r="AG16" s="65"/>
      <c r="AH16" s="65"/>
      <c r="AI16" s="65"/>
      <c r="AJ16" s="65"/>
      <c r="AK16" s="65"/>
      <c r="AL16" s="64">
        <v>6</v>
      </c>
      <c r="AM16" s="65">
        <v>202975.00000000003</v>
      </c>
      <c r="AN16" s="70">
        <v>1379301.11</v>
      </c>
      <c r="AO16" s="61"/>
      <c r="AP16" s="66"/>
      <c r="AQ16" s="67"/>
      <c r="AR16" s="66"/>
      <c r="AS16" s="68">
        <f t="shared" si="1"/>
        <v>2963810.43</v>
      </c>
      <c r="AT16" s="71"/>
      <c r="AU16" s="67"/>
      <c r="AV16" s="66"/>
      <c r="AW16" s="70"/>
      <c r="AX16" s="67"/>
      <c r="AY16" s="66"/>
      <c r="BA16" s="33"/>
      <c r="BB16" s="56"/>
      <c r="BC16" s="33"/>
      <c r="BD16" s="33"/>
      <c r="BE16" s="33"/>
    </row>
    <row r="17" spans="2:57" ht="15.75" thickBot="1">
      <c r="B17" s="57">
        <v>50086704</v>
      </c>
      <c r="C17" s="58"/>
      <c r="D17" s="58"/>
      <c r="E17" s="58"/>
      <c r="F17" s="58"/>
      <c r="G17" s="58"/>
      <c r="H17" s="58"/>
      <c r="I17" s="58"/>
      <c r="J17" s="58"/>
      <c r="K17" s="58"/>
      <c r="L17" s="58"/>
      <c r="M17" s="59" t="s">
        <v>150</v>
      </c>
      <c r="N17" s="72" t="s">
        <v>159</v>
      </c>
      <c r="O17" s="61" t="s">
        <v>152</v>
      </c>
      <c r="P17" s="61" t="s">
        <v>153</v>
      </c>
      <c r="Q17" s="60" t="s">
        <v>205</v>
      </c>
      <c r="R17" s="61">
        <v>0</v>
      </c>
      <c r="S17" s="61">
        <v>64</v>
      </c>
      <c r="T17" s="61">
        <v>0</v>
      </c>
      <c r="U17" s="62">
        <v>32</v>
      </c>
      <c r="V17" s="63">
        <v>4</v>
      </c>
      <c r="W17" s="64">
        <v>64</v>
      </c>
      <c r="X17" s="65">
        <v>1276728.96</v>
      </c>
      <c r="Y17" s="50">
        <f t="shared" si="0"/>
        <v>19948.89</v>
      </c>
      <c r="Z17" s="61">
        <v>48</v>
      </c>
      <c r="AA17" s="65">
        <v>152444.16</v>
      </c>
      <c r="AB17" s="65"/>
      <c r="AC17" s="65"/>
      <c r="AD17" s="65"/>
      <c r="AE17" s="65"/>
      <c r="AF17" s="65"/>
      <c r="AG17" s="65"/>
      <c r="AH17" s="65"/>
      <c r="AI17" s="65"/>
      <c r="AJ17" s="65"/>
      <c r="AK17" s="65"/>
      <c r="AL17" s="64"/>
      <c r="AM17" s="65">
        <v>0</v>
      </c>
      <c r="AN17" s="70">
        <v>1482616.72</v>
      </c>
      <c r="AO17" s="61"/>
      <c r="AP17" s="66"/>
      <c r="AQ17" s="67"/>
      <c r="AR17" s="66"/>
      <c r="AS17" s="68">
        <f t="shared" si="1"/>
        <v>2911789.84</v>
      </c>
      <c r="AT17" s="71"/>
      <c r="AU17" s="67"/>
      <c r="AV17" s="66"/>
      <c r="AW17" s="70"/>
      <c r="AX17" s="67"/>
      <c r="AY17" s="66"/>
      <c r="BA17" s="33"/>
      <c r="BB17" s="56"/>
      <c r="BC17" s="33"/>
      <c r="BD17" s="33"/>
      <c r="BE17" s="33"/>
    </row>
    <row r="18" spans="2:57" ht="15.75" thickBot="1">
      <c r="B18" s="57">
        <v>81518239</v>
      </c>
      <c r="C18" s="58"/>
      <c r="D18" s="58"/>
      <c r="E18" s="58"/>
      <c r="F18" s="58"/>
      <c r="G18" s="58"/>
      <c r="H18" s="58"/>
      <c r="I18" s="58"/>
      <c r="J18" s="58"/>
      <c r="K18" s="58"/>
      <c r="L18" s="58"/>
      <c r="M18" s="59" t="s">
        <v>150</v>
      </c>
      <c r="N18" s="72" t="s">
        <v>160</v>
      </c>
      <c r="O18" s="61" t="s">
        <v>152</v>
      </c>
      <c r="P18" s="61" t="s">
        <v>153</v>
      </c>
      <c r="Q18" s="72" t="s">
        <v>205</v>
      </c>
      <c r="R18" s="61">
        <v>0</v>
      </c>
      <c r="S18" s="61">
        <v>50</v>
      </c>
      <c r="T18" s="61">
        <v>0</v>
      </c>
      <c r="U18" s="62">
        <v>25</v>
      </c>
      <c r="V18" s="63">
        <v>4</v>
      </c>
      <c r="W18" s="64">
        <v>50</v>
      </c>
      <c r="X18" s="65">
        <v>997444.5</v>
      </c>
      <c r="Y18" s="50">
        <f t="shared" si="0"/>
        <v>19948.89</v>
      </c>
      <c r="Z18" s="61">
        <v>41</v>
      </c>
      <c r="AA18" s="65">
        <v>130212.72</v>
      </c>
      <c r="AB18" s="65"/>
      <c r="AC18" s="65"/>
      <c r="AD18" s="65"/>
      <c r="AE18" s="65"/>
      <c r="AF18" s="65"/>
      <c r="AG18" s="65"/>
      <c r="AH18" s="65"/>
      <c r="AI18" s="65"/>
      <c r="AJ18" s="65"/>
      <c r="AK18" s="65"/>
      <c r="AL18" s="64"/>
      <c r="AM18" s="65">
        <v>0</v>
      </c>
      <c r="AN18" s="70">
        <v>4222161.7</v>
      </c>
      <c r="AO18" s="61"/>
      <c r="AP18" s="66"/>
      <c r="AQ18" s="67"/>
      <c r="AR18" s="66"/>
      <c r="AS18" s="68">
        <f t="shared" si="1"/>
        <v>5349818.92</v>
      </c>
      <c r="AT18" s="71"/>
      <c r="AU18" s="67"/>
      <c r="AV18" s="66"/>
      <c r="AW18" s="70"/>
      <c r="AX18" s="67"/>
      <c r="AY18" s="66"/>
      <c r="BA18" s="33"/>
      <c r="BB18" s="56"/>
      <c r="BC18" s="33"/>
      <c r="BD18" s="33"/>
      <c r="BE18" s="33"/>
    </row>
    <row r="19" spans="2:57" ht="15.75" thickBot="1">
      <c r="B19" s="57">
        <v>60331401</v>
      </c>
      <c r="C19" s="58"/>
      <c r="D19" s="58"/>
      <c r="E19" s="58"/>
      <c r="F19" s="58"/>
      <c r="G19" s="58"/>
      <c r="H19" s="58"/>
      <c r="I19" s="58"/>
      <c r="J19" s="58"/>
      <c r="K19" s="58"/>
      <c r="L19" s="58"/>
      <c r="M19" s="59" t="s">
        <v>150</v>
      </c>
      <c r="N19" s="72" t="s">
        <v>161</v>
      </c>
      <c r="O19" s="61" t="s">
        <v>152</v>
      </c>
      <c r="P19" s="61" t="s">
        <v>153</v>
      </c>
      <c r="Q19" s="72" t="s">
        <v>209</v>
      </c>
      <c r="R19" s="61">
        <v>0</v>
      </c>
      <c r="S19" s="61">
        <v>80</v>
      </c>
      <c r="T19" s="61">
        <v>0</v>
      </c>
      <c r="U19" s="62">
        <v>40</v>
      </c>
      <c r="V19" s="63">
        <v>2</v>
      </c>
      <c r="W19" s="64">
        <v>80</v>
      </c>
      <c r="X19" s="65">
        <v>1595911.2</v>
      </c>
      <c r="Y19" s="50">
        <f t="shared" si="0"/>
        <v>19948.89</v>
      </c>
      <c r="Z19" s="61">
        <v>4</v>
      </c>
      <c r="AA19" s="65">
        <v>12703.68</v>
      </c>
      <c r="AB19" s="65"/>
      <c r="AC19" s="65"/>
      <c r="AD19" s="65"/>
      <c r="AE19" s="65"/>
      <c r="AF19" s="65"/>
      <c r="AG19" s="65"/>
      <c r="AH19" s="65"/>
      <c r="AI19" s="65"/>
      <c r="AJ19" s="65"/>
      <c r="AK19" s="65"/>
      <c r="AL19" s="64"/>
      <c r="AM19" s="65">
        <v>0</v>
      </c>
      <c r="AN19" s="70">
        <v>3716023.7</v>
      </c>
      <c r="AO19" s="61"/>
      <c r="AP19" s="66"/>
      <c r="AQ19" s="67"/>
      <c r="AR19" s="66"/>
      <c r="AS19" s="68">
        <f t="shared" si="1"/>
        <v>5324638.58</v>
      </c>
      <c r="AT19" s="71"/>
      <c r="AU19" s="67"/>
      <c r="AV19" s="66"/>
      <c r="AW19" s="70"/>
      <c r="AX19" s="67"/>
      <c r="AY19" s="66"/>
      <c r="BA19" s="33"/>
      <c r="BB19" s="56"/>
      <c r="BC19" s="33"/>
      <c r="BD19" s="33"/>
      <c r="BE19" s="33"/>
    </row>
    <row r="20" spans="2:57" ht="15.75" thickBot="1">
      <c r="B20" s="57">
        <v>60330485</v>
      </c>
      <c r="C20" s="58"/>
      <c r="D20" s="58"/>
      <c r="E20" s="58"/>
      <c r="F20" s="58"/>
      <c r="G20" s="58"/>
      <c r="H20" s="58"/>
      <c r="I20" s="58"/>
      <c r="J20" s="58"/>
      <c r="K20" s="58"/>
      <c r="L20" s="58"/>
      <c r="M20" s="59" t="s">
        <v>155</v>
      </c>
      <c r="N20" s="72" t="s">
        <v>162</v>
      </c>
      <c r="O20" s="61" t="s">
        <v>152</v>
      </c>
      <c r="P20" s="61" t="s">
        <v>153</v>
      </c>
      <c r="Q20" s="72" t="s">
        <v>210</v>
      </c>
      <c r="R20" s="61">
        <v>0</v>
      </c>
      <c r="S20" s="61">
        <v>126</v>
      </c>
      <c r="T20" s="61">
        <v>0</v>
      </c>
      <c r="U20" s="62">
        <v>63</v>
      </c>
      <c r="V20" s="63">
        <v>4</v>
      </c>
      <c r="W20" s="64">
        <v>126</v>
      </c>
      <c r="X20" s="65">
        <v>2513560.14</v>
      </c>
      <c r="Y20" s="50">
        <f t="shared" si="0"/>
        <v>19948.89</v>
      </c>
      <c r="Z20" s="61">
        <v>14</v>
      </c>
      <c r="AA20" s="65">
        <v>44462.880000000005</v>
      </c>
      <c r="AB20" s="65"/>
      <c r="AC20" s="65"/>
      <c r="AD20" s="65"/>
      <c r="AE20" s="65"/>
      <c r="AF20" s="65"/>
      <c r="AG20" s="65"/>
      <c r="AH20" s="65"/>
      <c r="AI20" s="65"/>
      <c r="AJ20" s="65"/>
      <c r="AK20" s="65"/>
      <c r="AL20" s="64"/>
      <c r="AM20" s="65">
        <v>0</v>
      </c>
      <c r="AN20" s="70">
        <v>1317651.44</v>
      </c>
      <c r="AO20" s="61"/>
      <c r="AP20" s="66"/>
      <c r="AQ20" s="67"/>
      <c r="AR20" s="66"/>
      <c r="AS20" s="68">
        <f t="shared" si="1"/>
        <v>3875674.46</v>
      </c>
      <c r="AT20" s="71"/>
      <c r="AU20" s="67"/>
      <c r="AV20" s="66"/>
      <c r="AW20" s="70"/>
      <c r="AX20" s="67"/>
      <c r="AY20" s="66"/>
      <c r="BA20" s="33"/>
      <c r="BB20" s="56"/>
      <c r="BC20" s="33"/>
      <c r="BD20" s="33"/>
      <c r="BE20" s="33"/>
    </row>
    <row r="21" spans="2:57" ht="15.75" thickBot="1">
      <c r="B21" s="57">
        <v>50000098</v>
      </c>
      <c r="C21" s="58"/>
      <c r="D21" s="58"/>
      <c r="E21" s="58"/>
      <c r="F21" s="58"/>
      <c r="G21" s="58"/>
      <c r="H21" s="58"/>
      <c r="I21" s="58"/>
      <c r="J21" s="58"/>
      <c r="K21" s="58"/>
      <c r="L21" s="58"/>
      <c r="M21" s="59" t="s">
        <v>155</v>
      </c>
      <c r="N21" s="72" t="s">
        <v>163</v>
      </c>
      <c r="O21" s="61" t="s">
        <v>164</v>
      </c>
      <c r="P21" s="61" t="s">
        <v>153</v>
      </c>
      <c r="Q21" s="72" t="s">
        <v>211</v>
      </c>
      <c r="R21" s="61">
        <v>158</v>
      </c>
      <c r="S21" s="61">
        <v>290</v>
      </c>
      <c r="T21" s="61">
        <v>68</v>
      </c>
      <c r="U21" s="62">
        <v>190</v>
      </c>
      <c r="V21" s="63">
        <v>0</v>
      </c>
      <c r="W21" s="64">
        <v>132</v>
      </c>
      <c r="X21" s="65">
        <v>2633253.48</v>
      </c>
      <c r="Y21" s="50">
        <f t="shared" si="0"/>
        <v>19948.89</v>
      </c>
      <c r="Z21" s="61">
        <v>0</v>
      </c>
      <c r="AA21" s="65">
        <v>0</v>
      </c>
      <c r="AB21" s="65"/>
      <c r="AC21" s="65"/>
      <c r="AD21" s="65"/>
      <c r="AE21" s="65"/>
      <c r="AF21" s="65"/>
      <c r="AG21" s="65"/>
      <c r="AH21" s="65"/>
      <c r="AI21" s="65"/>
      <c r="AJ21" s="65"/>
      <c r="AK21" s="65"/>
      <c r="AL21" s="64"/>
      <c r="AM21" s="65">
        <v>0</v>
      </c>
      <c r="AN21" s="70">
        <v>1111149.6200000001</v>
      </c>
      <c r="AO21" s="61"/>
      <c r="AP21" s="66"/>
      <c r="AQ21" s="67"/>
      <c r="AR21" s="66"/>
      <c r="AS21" s="68">
        <f t="shared" si="1"/>
        <v>3744403.1</v>
      </c>
      <c r="AT21" s="71"/>
      <c r="AU21" s="67"/>
      <c r="AV21" s="66"/>
      <c r="AW21" s="70"/>
      <c r="AX21" s="67"/>
      <c r="AY21" s="66"/>
      <c r="BA21" s="33"/>
      <c r="BB21" s="56"/>
      <c r="BC21" s="33"/>
      <c r="BD21" s="33"/>
      <c r="BE21" s="33"/>
    </row>
    <row r="22" spans="2:57" ht="15.75" thickBot="1">
      <c r="B22" s="57">
        <v>50000188</v>
      </c>
      <c r="C22" s="58"/>
      <c r="D22" s="58"/>
      <c r="E22" s="58"/>
      <c r="F22" s="58"/>
      <c r="G22" s="58"/>
      <c r="H22" s="58"/>
      <c r="I22" s="58"/>
      <c r="J22" s="58"/>
      <c r="K22" s="58"/>
      <c r="L22" s="58"/>
      <c r="M22" s="59" t="s">
        <v>155</v>
      </c>
      <c r="N22" s="72" t="s">
        <v>165</v>
      </c>
      <c r="O22" s="61" t="s">
        <v>164</v>
      </c>
      <c r="P22" s="61" t="s">
        <v>153</v>
      </c>
      <c r="Q22" s="60" t="s">
        <v>211</v>
      </c>
      <c r="R22" s="61">
        <v>64</v>
      </c>
      <c r="S22" s="61">
        <v>164</v>
      </c>
      <c r="T22" s="61">
        <v>0</v>
      </c>
      <c r="U22" s="62">
        <v>64</v>
      </c>
      <c r="V22" s="63">
        <v>1</v>
      </c>
      <c r="W22" s="64">
        <v>100</v>
      </c>
      <c r="X22" s="65">
        <v>1994889</v>
      </c>
      <c r="Y22" s="50">
        <f t="shared" si="0"/>
        <v>19948.89</v>
      </c>
      <c r="Z22" s="61">
        <v>0</v>
      </c>
      <c r="AA22" s="65">
        <v>0</v>
      </c>
      <c r="AB22" s="65"/>
      <c r="AC22" s="65"/>
      <c r="AD22" s="65"/>
      <c r="AE22" s="65"/>
      <c r="AF22" s="65"/>
      <c r="AG22" s="65"/>
      <c r="AH22" s="65"/>
      <c r="AI22" s="65"/>
      <c r="AJ22" s="65"/>
      <c r="AK22" s="65"/>
      <c r="AL22" s="64"/>
      <c r="AM22" s="65">
        <v>0</v>
      </c>
      <c r="AN22" s="70">
        <v>758643.04</v>
      </c>
      <c r="AO22" s="61"/>
      <c r="AP22" s="66"/>
      <c r="AQ22" s="67"/>
      <c r="AR22" s="66"/>
      <c r="AS22" s="68">
        <f t="shared" si="1"/>
        <v>2753532.04</v>
      </c>
      <c r="AT22" s="71"/>
      <c r="AU22" s="67"/>
      <c r="AV22" s="66"/>
      <c r="AW22" s="70"/>
      <c r="AX22" s="67"/>
      <c r="AY22" s="66"/>
      <c r="BA22" s="33"/>
      <c r="BB22" s="56"/>
      <c r="BC22" s="33"/>
      <c r="BD22" s="33"/>
      <c r="BE22" s="33"/>
    </row>
    <row r="23" spans="2:57" ht="15.75" thickBot="1">
      <c r="B23" s="57" t="s">
        <v>212</v>
      </c>
      <c r="C23" s="58"/>
      <c r="D23" s="58"/>
      <c r="E23" s="58"/>
      <c r="F23" s="58"/>
      <c r="G23" s="58"/>
      <c r="H23" s="58"/>
      <c r="I23" s="58"/>
      <c r="J23" s="58"/>
      <c r="K23" s="58"/>
      <c r="L23" s="58"/>
      <c r="M23" s="59" t="s">
        <v>150</v>
      </c>
      <c r="N23" s="72" t="s">
        <v>166</v>
      </c>
      <c r="O23" s="61" t="s">
        <v>13</v>
      </c>
      <c r="P23" s="61" t="s">
        <v>153</v>
      </c>
      <c r="Q23" s="72" t="s">
        <v>205</v>
      </c>
      <c r="R23" s="61">
        <v>61</v>
      </c>
      <c r="S23" s="61">
        <v>61</v>
      </c>
      <c r="T23" s="61">
        <v>34.5</v>
      </c>
      <c r="U23" s="62">
        <v>34.5</v>
      </c>
      <c r="V23" s="63">
        <v>0</v>
      </c>
      <c r="W23" s="64">
        <v>0</v>
      </c>
      <c r="X23" s="65">
        <v>0</v>
      </c>
      <c r="Y23" s="50" t="e">
        <f t="shared" si="0"/>
        <v>#DIV/0!</v>
      </c>
      <c r="Z23" s="61">
        <v>4</v>
      </c>
      <c r="AA23" s="65">
        <v>12703.68</v>
      </c>
      <c r="AB23" s="65"/>
      <c r="AC23" s="65"/>
      <c r="AD23" s="65"/>
      <c r="AE23" s="65"/>
      <c r="AF23" s="65"/>
      <c r="AG23" s="65"/>
      <c r="AH23" s="65"/>
      <c r="AI23" s="65"/>
      <c r="AJ23" s="65"/>
      <c r="AK23" s="65"/>
      <c r="AL23" s="64"/>
      <c r="AM23" s="65">
        <v>0</v>
      </c>
      <c r="AN23" s="70">
        <v>2041774.37</v>
      </c>
      <c r="AO23" s="61"/>
      <c r="AP23" s="66"/>
      <c r="AQ23" s="67"/>
      <c r="AR23" s="66"/>
      <c r="AS23" s="68">
        <f t="shared" si="1"/>
        <v>2054478.05</v>
      </c>
      <c r="AT23" s="71"/>
      <c r="AU23" s="67"/>
      <c r="AV23" s="66"/>
      <c r="AW23" s="70"/>
      <c r="AX23" s="67"/>
      <c r="AY23" s="66"/>
      <c r="BA23" s="33"/>
      <c r="BB23" s="56"/>
      <c r="BC23" s="33"/>
      <c r="BD23" s="33"/>
      <c r="BE23" s="33"/>
    </row>
    <row r="24" spans="2:57" ht="15.75" thickBot="1">
      <c r="B24" s="57" t="s">
        <v>213</v>
      </c>
      <c r="C24" s="58"/>
      <c r="D24" s="58"/>
      <c r="E24" s="58"/>
      <c r="F24" s="58"/>
      <c r="G24" s="58"/>
      <c r="H24" s="58"/>
      <c r="I24" s="58"/>
      <c r="J24" s="58"/>
      <c r="K24" s="58"/>
      <c r="L24" s="58"/>
      <c r="M24" s="61" t="s">
        <v>167</v>
      </c>
      <c r="N24" s="72" t="s">
        <v>168</v>
      </c>
      <c r="O24" s="61" t="s">
        <v>152</v>
      </c>
      <c r="P24" s="61" t="s">
        <v>153</v>
      </c>
      <c r="Q24" s="72" t="s">
        <v>214</v>
      </c>
      <c r="R24" s="61">
        <v>0</v>
      </c>
      <c r="S24" s="61">
        <v>0</v>
      </c>
      <c r="T24" s="61">
        <v>0</v>
      </c>
      <c r="U24" s="62">
        <v>0</v>
      </c>
      <c r="V24" s="63">
        <v>0</v>
      </c>
      <c r="W24" s="64">
        <v>0</v>
      </c>
      <c r="X24" s="65">
        <v>0</v>
      </c>
      <c r="Y24" s="50" t="e">
        <f t="shared" si="0"/>
        <v>#DIV/0!</v>
      </c>
      <c r="Z24" s="61">
        <v>35</v>
      </c>
      <c r="AA24" s="65">
        <v>111157.2</v>
      </c>
      <c r="AB24" s="65"/>
      <c r="AC24" s="65"/>
      <c r="AD24" s="65"/>
      <c r="AE24" s="65"/>
      <c r="AF24" s="65"/>
      <c r="AG24" s="65"/>
      <c r="AH24" s="65"/>
      <c r="AI24" s="65"/>
      <c r="AJ24" s="65"/>
      <c r="AK24" s="65"/>
      <c r="AL24" s="64"/>
      <c r="AM24" s="65">
        <v>0</v>
      </c>
      <c r="AN24" s="70">
        <v>5170127.51</v>
      </c>
      <c r="AO24" s="61"/>
      <c r="AP24" s="66"/>
      <c r="AQ24" s="67"/>
      <c r="AR24" s="66"/>
      <c r="AS24" s="68">
        <f t="shared" si="1"/>
        <v>5281284.71</v>
      </c>
      <c r="AT24" s="71"/>
      <c r="AU24" s="67"/>
      <c r="AV24" s="66"/>
      <c r="AW24" s="70"/>
      <c r="AX24" s="67"/>
      <c r="AY24" s="66"/>
      <c r="BA24" s="33"/>
      <c r="BB24" s="56"/>
      <c r="BC24" s="33"/>
      <c r="BD24" s="33"/>
      <c r="BE24" s="33"/>
    </row>
    <row r="25" spans="2:57" ht="15.75" thickBot="1">
      <c r="B25" s="57">
        <v>82613011</v>
      </c>
      <c r="C25" s="58"/>
      <c r="D25" s="58"/>
      <c r="E25" s="58"/>
      <c r="F25" s="58"/>
      <c r="G25" s="58"/>
      <c r="H25" s="58"/>
      <c r="I25" s="58"/>
      <c r="J25" s="58"/>
      <c r="K25" s="58"/>
      <c r="L25" s="58"/>
      <c r="M25" s="61" t="s">
        <v>150</v>
      </c>
      <c r="N25" s="72" t="s">
        <v>169</v>
      </c>
      <c r="O25" s="61" t="s">
        <v>152</v>
      </c>
      <c r="P25" s="61" t="s">
        <v>153</v>
      </c>
      <c r="Q25" s="72" t="s">
        <v>215</v>
      </c>
      <c r="R25" s="61">
        <v>0</v>
      </c>
      <c r="S25" s="61">
        <v>44</v>
      </c>
      <c r="T25" s="61">
        <v>0</v>
      </c>
      <c r="U25" s="62">
        <v>26</v>
      </c>
      <c r="V25" s="63">
        <v>4</v>
      </c>
      <c r="W25" s="64">
        <v>44</v>
      </c>
      <c r="X25" s="65">
        <v>877751.15999999992</v>
      </c>
      <c r="Y25" s="50">
        <f t="shared" si="0"/>
        <v>19948.89</v>
      </c>
      <c r="Z25" s="61">
        <v>42</v>
      </c>
      <c r="AA25" s="65">
        <v>133388.64000000001</v>
      </c>
      <c r="AB25" s="65"/>
      <c r="AC25" s="65"/>
      <c r="AD25" s="65"/>
      <c r="AE25" s="65"/>
      <c r="AF25" s="65"/>
      <c r="AG25" s="65"/>
      <c r="AH25" s="65"/>
      <c r="AI25" s="65"/>
      <c r="AJ25" s="65"/>
      <c r="AK25" s="65"/>
      <c r="AL25" s="64"/>
      <c r="AM25" s="65">
        <v>0</v>
      </c>
      <c r="AN25" s="70">
        <v>1156948.6500000004</v>
      </c>
      <c r="AO25" s="61"/>
      <c r="AP25" s="66"/>
      <c r="AQ25" s="67"/>
      <c r="AR25" s="66"/>
      <c r="AS25" s="68">
        <f t="shared" si="1"/>
        <v>2168088.4500000002</v>
      </c>
      <c r="AT25" s="71"/>
      <c r="AU25" s="67"/>
      <c r="AV25" s="66"/>
      <c r="AW25" s="70"/>
      <c r="AX25" s="67"/>
      <c r="AY25" s="66"/>
      <c r="BA25" s="33"/>
      <c r="BB25" s="56"/>
      <c r="BC25" s="33"/>
      <c r="BD25" s="33"/>
      <c r="BE25" s="33"/>
    </row>
    <row r="26" spans="2:57" ht="15.75" thickBot="1">
      <c r="B26" s="57">
        <v>82550255</v>
      </c>
      <c r="C26" s="58"/>
      <c r="D26" s="58"/>
      <c r="E26" s="58"/>
      <c r="F26" s="58"/>
      <c r="G26" s="58"/>
      <c r="H26" s="58"/>
      <c r="I26" s="58"/>
      <c r="J26" s="58"/>
      <c r="K26" s="58"/>
      <c r="L26" s="58"/>
      <c r="M26" s="61" t="s">
        <v>150</v>
      </c>
      <c r="N26" s="72" t="s">
        <v>170</v>
      </c>
      <c r="O26" s="61" t="s">
        <v>152</v>
      </c>
      <c r="P26" s="61" t="s">
        <v>153</v>
      </c>
      <c r="Q26" s="72" t="s">
        <v>216</v>
      </c>
      <c r="R26" s="61">
        <v>0</v>
      </c>
      <c r="S26" s="61">
        <v>89.8</v>
      </c>
      <c r="T26" s="61">
        <v>0</v>
      </c>
      <c r="U26" s="62">
        <v>44.9</v>
      </c>
      <c r="V26" s="63">
        <v>4</v>
      </c>
      <c r="W26" s="64">
        <v>89.8</v>
      </c>
      <c r="X26" s="65">
        <v>1791410.3219999999</v>
      </c>
      <c r="Y26" s="50">
        <f t="shared" si="0"/>
        <v>19948.89</v>
      </c>
      <c r="Z26" s="61">
        <v>25</v>
      </c>
      <c r="AA26" s="65">
        <v>79398</v>
      </c>
      <c r="AB26" s="65"/>
      <c r="AC26" s="65"/>
      <c r="AD26" s="65"/>
      <c r="AE26" s="65"/>
      <c r="AF26" s="65"/>
      <c r="AG26" s="65"/>
      <c r="AH26" s="65"/>
      <c r="AI26" s="65"/>
      <c r="AJ26" s="65"/>
      <c r="AK26" s="65"/>
      <c r="AL26" s="64"/>
      <c r="AM26" s="65">
        <v>0</v>
      </c>
      <c r="AN26" s="70">
        <v>2402146.0079999994</v>
      </c>
      <c r="AO26" s="61"/>
      <c r="AP26" s="66"/>
      <c r="AQ26" s="67"/>
      <c r="AR26" s="66"/>
      <c r="AS26" s="68">
        <f t="shared" si="1"/>
        <v>4272954.3299999991</v>
      </c>
      <c r="AT26" s="71"/>
      <c r="AU26" s="67"/>
      <c r="AV26" s="66"/>
      <c r="AW26" s="70"/>
      <c r="AX26" s="67"/>
      <c r="AY26" s="66"/>
      <c r="BA26" s="33"/>
      <c r="BB26" s="56"/>
      <c r="BC26" s="33"/>
      <c r="BD26" s="33"/>
      <c r="BE26" s="33"/>
    </row>
    <row r="27" spans="2:57" ht="15.75" thickBot="1">
      <c r="B27" s="57">
        <v>82618594</v>
      </c>
      <c r="C27" s="58"/>
      <c r="D27" s="58"/>
      <c r="E27" s="58"/>
      <c r="F27" s="58"/>
      <c r="G27" s="58"/>
      <c r="H27" s="58"/>
      <c r="I27" s="58"/>
      <c r="J27" s="58"/>
      <c r="K27" s="58"/>
      <c r="L27" s="58"/>
      <c r="M27" s="61" t="s">
        <v>150</v>
      </c>
      <c r="N27" s="72" t="s">
        <v>171</v>
      </c>
      <c r="O27" s="61" t="s">
        <v>152</v>
      </c>
      <c r="P27" s="61" t="s">
        <v>153</v>
      </c>
      <c r="Q27" s="72" t="s">
        <v>206</v>
      </c>
      <c r="R27" s="61">
        <v>0</v>
      </c>
      <c r="S27" s="61">
        <v>141.9</v>
      </c>
      <c r="T27" s="61">
        <v>0</v>
      </c>
      <c r="U27" s="62">
        <v>79.099999999999994</v>
      </c>
      <c r="V27" s="63">
        <v>4</v>
      </c>
      <c r="W27" s="64">
        <v>141.9</v>
      </c>
      <c r="X27" s="65">
        <v>2830747.4909999999</v>
      </c>
      <c r="Y27" s="50">
        <f t="shared" si="0"/>
        <v>19948.89</v>
      </c>
      <c r="Z27" s="61">
        <v>49</v>
      </c>
      <c r="AA27" s="65">
        <v>155620.08000000002</v>
      </c>
      <c r="AB27" s="65"/>
      <c r="AC27" s="65"/>
      <c r="AD27" s="65"/>
      <c r="AE27" s="65"/>
      <c r="AF27" s="65"/>
      <c r="AG27" s="65"/>
      <c r="AH27" s="65"/>
      <c r="AI27" s="65"/>
      <c r="AJ27" s="65"/>
      <c r="AK27" s="65"/>
      <c r="AL27" s="64">
        <v>19.2</v>
      </c>
      <c r="AM27" s="65">
        <v>649520.00000000012</v>
      </c>
      <c r="AN27" s="70">
        <v>2295967.3390000002</v>
      </c>
      <c r="AO27" s="61"/>
      <c r="AP27" s="66"/>
      <c r="AQ27" s="67"/>
      <c r="AR27" s="66"/>
      <c r="AS27" s="68">
        <f t="shared" si="1"/>
        <v>5931854.9100000001</v>
      </c>
      <c r="AT27" s="71"/>
      <c r="AU27" s="67"/>
      <c r="AV27" s="66"/>
      <c r="AW27" s="70"/>
      <c r="AX27" s="67"/>
      <c r="AY27" s="66"/>
      <c r="BA27" s="33"/>
      <c r="BB27" s="56"/>
      <c r="BC27" s="33"/>
      <c r="BD27" s="33"/>
      <c r="BE27" s="33"/>
    </row>
    <row r="28" spans="2:57" ht="15.75" thickBot="1">
      <c r="B28" s="73">
        <v>82772842</v>
      </c>
      <c r="C28" s="58"/>
      <c r="D28" s="58"/>
      <c r="E28" s="58"/>
      <c r="F28" s="58"/>
      <c r="G28" s="58"/>
      <c r="H28" s="58"/>
      <c r="I28" s="58"/>
      <c r="J28" s="58"/>
      <c r="K28" s="58"/>
      <c r="L28" s="58"/>
      <c r="M28" s="61" t="s">
        <v>150</v>
      </c>
      <c r="N28" s="60" t="s">
        <v>172</v>
      </c>
      <c r="O28" s="61" t="s">
        <v>152</v>
      </c>
      <c r="P28" s="61" t="s">
        <v>153</v>
      </c>
      <c r="Q28" s="60" t="s">
        <v>205</v>
      </c>
      <c r="R28" s="61">
        <v>0</v>
      </c>
      <c r="S28" s="61">
        <v>35.200000000000003</v>
      </c>
      <c r="T28" s="61">
        <v>0</v>
      </c>
      <c r="U28" s="62">
        <v>35.200000000000003</v>
      </c>
      <c r="V28" s="63">
        <v>1</v>
      </c>
      <c r="W28" s="64">
        <v>35.200000000000003</v>
      </c>
      <c r="X28" s="65">
        <v>702200.92800000007</v>
      </c>
      <c r="Y28" s="50">
        <f t="shared" si="0"/>
        <v>19948.89</v>
      </c>
      <c r="Z28" s="61">
        <v>56</v>
      </c>
      <c r="AA28" s="65">
        <v>177851.52000000002</v>
      </c>
      <c r="AB28" s="65"/>
      <c r="AC28" s="65"/>
      <c r="AD28" s="65"/>
      <c r="AE28" s="65"/>
      <c r="AF28" s="65"/>
      <c r="AG28" s="65"/>
      <c r="AH28" s="65"/>
      <c r="AI28" s="65"/>
      <c r="AJ28" s="65"/>
      <c r="AK28" s="65"/>
      <c r="AL28" s="64">
        <v>4.8</v>
      </c>
      <c r="AM28" s="65">
        <v>162380.00000000003</v>
      </c>
      <c r="AN28" s="70">
        <v>1533019.6219999997</v>
      </c>
      <c r="AO28" s="61"/>
      <c r="AP28" s="66"/>
      <c r="AQ28" s="67"/>
      <c r="AR28" s="66"/>
      <c r="AS28" s="68">
        <f t="shared" si="1"/>
        <v>2575452.0699999998</v>
      </c>
      <c r="AT28" s="71"/>
      <c r="AU28" s="67"/>
      <c r="AV28" s="66"/>
      <c r="AW28" s="70"/>
      <c r="AX28" s="67"/>
      <c r="AY28" s="66"/>
      <c r="BA28" s="33"/>
      <c r="BB28" s="56"/>
      <c r="BC28" s="33"/>
      <c r="BD28" s="33"/>
      <c r="BE28" s="33"/>
    </row>
    <row r="29" spans="2:57" ht="15.75" thickBot="1">
      <c r="B29" s="73" t="s">
        <v>217</v>
      </c>
      <c r="C29" s="58"/>
      <c r="D29" s="58"/>
      <c r="E29" s="58"/>
      <c r="F29" s="58"/>
      <c r="G29" s="58"/>
      <c r="H29" s="58"/>
      <c r="I29" s="58"/>
      <c r="J29" s="58"/>
      <c r="K29" s="58"/>
      <c r="L29" s="58"/>
      <c r="M29" s="61" t="s">
        <v>150</v>
      </c>
      <c r="N29" s="60" t="s">
        <v>173</v>
      </c>
      <c r="O29" s="61" t="s">
        <v>164</v>
      </c>
      <c r="P29" s="61" t="s">
        <v>153</v>
      </c>
      <c r="Q29" s="60" t="s">
        <v>205</v>
      </c>
      <c r="R29" s="61">
        <v>12</v>
      </c>
      <c r="S29" s="61">
        <v>44</v>
      </c>
      <c r="T29" s="61">
        <v>0</v>
      </c>
      <c r="U29" s="62">
        <v>26</v>
      </c>
      <c r="V29" s="63">
        <v>5</v>
      </c>
      <c r="W29" s="64">
        <v>32</v>
      </c>
      <c r="X29" s="65">
        <v>638364.48</v>
      </c>
      <c r="Y29" s="50">
        <f t="shared" si="0"/>
        <v>19948.89</v>
      </c>
      <c r="Z29" s="61">
        <v>39</v>
      </c>
      <c r="AA29" s="65">
        <v>123860.88</v>
      </c>
      <c r="AB29" s="65"/>
      <c r="AC29" s="65"/>
      <c r="AD29" s="65"/>
      <c r="AE29" s="65"/>
      <c r="AF29" s="65"/>
      <c r="AG29" s="65"/>
      <c r="AH29" s="65"/>
      <c r="AI29" s="65"/>
      <c r="AJ29" s="65"/>
      <c r="AK29" s="65"/>
      <c r="AL29" s="64"/>
      <c r="AM29" s="65">
        <v>0</v>
      </c>
      <c r="AN29" s="70">
        <v>2007882.6400000001</v>
      </c>
      <c r="AO29" s="61"/>
      <c r="AP29" s="66"/>
      <c r="AQ29" s="67"/>
      <c r="AR29" s="66"/>
      <c r="AS29" s="68">
        <f t="shared" si="1"/>
        <v>2770108</v>
      </c>
      <c r="AT29" s="69"/>
      <c r="AU29" s="67"/>
      <c r="AV29" s="66"/>
      <c r="AW29" s="70"/>
      <c r="AX29" s="67"/>
      <c r="AY29" s="66"/>
      <c r="BA29" s="33"/>
      <c r="BB29" s="56"/>
      <c r="BC29" s="33"/>
      <c r="BD29" s="33"/>
      <c r="BE29" s="33"/>
    </row>
    <row r="30" spans="2:57" ht="15.75" thickBot="1">
      <c r="B30" s="73">
        <v>82866131</v>
      </c>
      <c r="C30" s="58"/>
      <c r="D30" s="58"/>
      <c r="E30" s="58"/>
      <c r="F30" s="58"/>
      <c r="G30" s="58"/>
      <c r="H30" s="58"/>
      <c r="I30" s="58"/>
      <c r="J30" s="58"/>
      <c r="K30" s="58"/>
      <c r="L30" s="58"/>
      <c r="M30" s="61" t="s">
        <v>150</v>
      </c>
      <c r="N30" s="60" t="s">
        <v>174</v>
      </c>
      <c r="O30" s="61" t="s">
        <v>152</v>
      </c>
      <c r="P30" s="61" t="s">
        <v>153</v>
      </c>
      <c r="Q30" s="60" t="s">
        <v>205</v>
      </c>
      <c r="R30" s="61">
        <v>0</v>
      </c>
      <c r="S30" s="61">
        <v>72.400000000000006</v>
      </c>
      <c r="T30" s="61">
        <v>0</v>
      </c>
      <c r="U30" s="62">
        <v>40.9</v>
      </c>
      <c r="V30" s="63">
        <v>4</v>
      </c>
      <c r="W30" s="64">
        <v>72.400000000000006</v>
      </c>
      <c r="X30" s="65">
        <v>1444299.6360000002</v>
      </c>
      <c r="Y30" s="50">
        <f t="shared" si="0"/>
        <v>19948.89</v>
      </c>
      <c r="Z30" s="61">
        <v>43</v>
      </c>
      <c r="AA30" s="65">
        <v>136564.56</v>
      </c>
      <c r="AB30" s="65"/>
      <c r="AC30" s="65"/>
      <c r="AD30" s="65"/>
      <c r="AE30" s="65"/>
      <c r="AF30" s="65"/>
      <c r="AG30" s="65"/>
      <c r="AH30" s="65"/>
      <c r="AI30" s="65"/>
      <c r="AJ30" s="65"/>
      <c r="AK30" s="65"/>
      <c r="AL30" s="64"/>
      <c r="AM30" s="65">
        <v>0</v>
      </c>
      <c r="AN30" s="70">
        <v>2728888.034</v>
      </c>
      <c r="AO30" s="61"/>
      <c r="AP30" s="66"/>
      <c r="AQ30" s="67"/>
      <c r="AR30" s="66"/>
      <c r="AS30" s="68">
        <f t="shared" si="1"/>
        <v>4309752.2300000004</v>
      </c>
      <c r="AT30" s="69"/>
      <c r="AU30" s="67"/>
      <c r="AV30" s="66"/>
      <c r="AW30" s="70"/>
      <c r="AX30" s="67"/>
      <c r="AY30" s="66"/>
      <c r="BA30" s="33"/>
      <c r="BB30" s="56"/>
      <c r="BC30" s="33"/>
      <c r="BD30" s="33"/>
      <c r="BE30" s="33"/>
    </row>
    <row r="31" spans="2:57" ht="15.75" thickBot="1">
      <c r="B31" s="73">
        <v>30064304</v>
      </c>
      <c r="C31" s="58"/>
      <c r="D31" s="58"/>
      <c r="E31" s="58"/>
      <c r="F31" s="58"/>
      <c r="G31" s="58"/>
      <c r="H31" s="58"/>
      <c r="I31" s="58"/>
      <c r="J31" s="58"/>
      <c r="K31" s="58"/>
      <c r="L31" s="58"/>
      <c r="M31" s="61" t="s">
        <v>150</v>
      </c>
      <c r="N31" s="60" t="s">
        <v>175</v>
      </c>
      <c r="O31" s="61" t="s">
        <v>152</v>
      </c>
      <c r="P31" s="61" t="s">
        <v>153</v>
      </c>
      <c r="Q31" s="60" t="s">
        <v>218</v>
      </c>
      <c r="R31" s="61">
        <v>0</v>
      </c>
      <c r="S31" s="61">
        <v>176</v>
      </c>
      <c r="T31" s="61">
        <v>0</v>
      </c>
      <c r="U31" s="62">
        <v>104</v>
      </c>
      <c r="V31" s="63">
        <v>5</v>
      </c>
      <c r="W31" s="64">
        <v>176</v>
      </c>
      <c r="X31" s="65">
        <v>3511004.6399999997</v>
      </c>
      <c r="Y31" s="50">
        <f t="shared" si="0"/>
        <v>19948.89</v>
      </c>
      <c r="Z31" s="61">
        <v>53</v>
      </c>
      <c r="AA31" s="65">
        <v>168323.76</v>
      </c>
      <c r="AB31" s="65"/>
      <c r="AC31" s="65"/>
      <c r="AD31" s="65"/>
      <c r="AE31" s="65"/>
      <c r="AF31" s="65"/>
      <c r="AG31" s="65"/>
      <c r="AH31" s="65"/>
      <c r="AI31" s="65"/>
      <c r="AJ31" s="65"/>
      <c r="AK31" s="65"/>
      <c r="AL31" s="64"/>
      <c r="AM31" s="65">
        <v>0</v>
      </c>
      <c r="AN31" s="70">
        <v>2062874.6000000006</v>
      </c>
      <c r="AO31" s="61"/>
      <c r="AP31" s="66"/>
      <c r="AQ31" s="67"/>
      <c r="AR31" s="66"/>
      <c r="AS31" s="68">
        <f t="shared" si="1"/>
        <v>5742203</v>
      </c>
      <c r="AT31" s="69"/>
      <c r="AU31" s="67"/>
      <c r="AV31" s="66"/>
      <c r="AW31" s="70"/>
      <c r="AX31" s="67"/>
      <c r="AY31" s="66"/>
      <c r="BA31" s="33"/>
      <c r="BB31" s="56"/>
      <c r="BC31" s="33"/>
      <c r="BD31" s="33"/>
      <c r="BE31" s="33"/>
    </row>
    <row r="32" spans="2:57" ht="15.75" thickBot="1">
      <c r="B32" s="73" t="s">
        <v>207</v>
      </c>
      <c r="C32" s="58"/>
      <c r="D32" s="58"/>
      <c r="E32" s="58"/>
      <c r="F32" s="58"/>
      <c r="G32" s="58"/>
      <c r="H32" s="58"/>
      <c r="I32" s="58"/>
      <c r="J32" s="58"/>
      <c r="K32" s="58"/>
      <c r="L32" s="58"/>
      <c r="M32" s="61" t="s">
        <v>150</v>
      </c>
      <c r="N32" s="60" t="s">
        <v>176</v>
      </c>
      <c r="O32" s="61" t="s">
        <v>152</v>
      </c>
      <c r="P32" s="61" t="s">
        <v>153</v>
      </c>
      <c r="Q32" s="60" t="s">
        <v>157</v>
      </c>
      <c r="R32" s="61">
        <v>0</v>
      </c>
      <c r="S32" s="61">
        <v>209</v>
      </c>
      <c r="T32" s="61">
        <v>0</v>
      </c>
      <c r="U32" s="62">
        <v>123.5</v>
      </c>
      <c r="V32" s="63">
        <v>4</v>
      </c>
      <c r="W32" s="64">
        <v>209</v>
      </c>
      <c r="X32" s="65">
        <v>4169341</v>
      </c>
      <c r="Y32" s="50">
        <f t="shared" si="0"/>
        <v>19949</v>
      </c>
      <c r="Z32" s="61">
        <v>40</v>
      </c>
      <c r="AA32" s="65">
        <v>127036.8</v>
      </c>
      <c r="AB32" s="65"/>
      <c r="AC32" s="65"/>
      <c r="AD32" s="65"/>
      <c r="AE32" s="65"/>
      <c r="AF32" s="65"/>
      <c r="AG32" s="65"/>
      <c r="AH32" s="65"/>
      <c r="AI32" s="65"/>
      <c r="AJ32" s="65"/>
      <c r="AK32" s="65"/>
      <c r="AL32" s="64">
        <v>4.8</v>
      </c>
      <c r="AM32" s="65">
        <v>162380.00000000003</v>
      </c>
      <c r="AN32" s="70">
        <f>4504820.906-1404425</f>
        <v>3100395.9060000004</v>
      </c>
      <c r="AO32" s="61"/>
      <c r="AP32" s="66"/>
      <c r="AQ32" s="67"/>
      <c r="AR32" s="66"/>
      <c r="AS32" s="68">
        <f t="shared" si="1"/>
        <v>7559153.7060000002</v>
      </c>
      <c r="AT32" s="69"/>
      <c r="AU32" s="67"/>
      <c r="AV32" s="66"/>
      <c r="AW32" s="70"/>
      <c r="AX32" s="67"/>
      <c r="AY32" s="66"/>
      <c r="BA32" s="33"/>
      <c r="BB32" s="56"/>
      <c r="BC32" s="33"/>
      <c r="BD32" s="33"/>
      <c r="BE32" s="33"/>
    </row>
    <row r="33" spans="2:57" ht="15.75" thickBot="1">
      <c r="B33" s="73" t="s">
        <v>219</v>
      </c>
      <c r="C33" s="58">
        <v>20011700</v>
      </c>
      <c r="D33" s="58">
        <v>20011759</v>
      </c>
      <c r="E33" s="58">
        <v>20011587</v>
      </c>
      <c r="F33" s="58"/>
      <c r="G33" s="58"/>
      <c r="H33" s="58"/>
      <c r="I33" s="58"/>
      <c r="J33" s="58"/>
      <c r="K33" s="58"/>
      <c r="L33" s="58"/>
      <c r="M33" s="61" t="s">
        <v>150</v>
      </c>
      <c r="N33" s="60" t="s">
        <v>177</v>
      </c>
      <c r="O33" s="61" t="s">
        <v>164</v>
      </c>
      <c r="P33" s="61" t="s">
        <v>153</v>
      </c>
      <c r="Q33" s="60" t="s">
        <v>205</v>
      </c>
      <c r="R33" s="61">
        <v>22</v>
      </c>
      <c r="S33" s="61">
        <v>70.400000000000006</v>
      </c>
      <c r="T33" s="61">
        <v>12.5</v>
      </c>
      <c r="U33" s="62">
        <v>41.6</v>
      </c>
      <c r="V33" s="63">
        <v>0</v>
      </c>
      <c r="W33" s="64">
        <v>48.4</v>
      </c>
      <c r="X33" s="65">
        <v>965526.27599999995</v>
      </c>
      <c r="Y33" s="50">
        <f t="shared" si="0"/>
        <v>19948.89</v>
      </c>
      <c r="Z33" s="61">
        <v>0</v>
      </c>
      <c r="AA33" s="65">
        <v>0</v>
      </c>
      <c r="AB33" s="65"/>
      <c r="AC33" s="65"/>
      <c r="AD33" s="65"/>
      <c r="AE33" s="65"/>
      <c r="AF33" s="65"/>
      <c r="AG33" s="65"/>
      <c r="AH33" s="65"/>
      <c r="AI33" s="65"/>
      <c r="AJ33" s="65"/>
      <c r="AK33" s="65"/>
      <c r="AL33" s="64"/>
      <c r="AM33" s="65">
        <v>0</v>
      </c>
      <c r="AN33" s="70">
        <v>1500931.6740000001</v>
      </c>
      <c r="AO33" s="61"/>
      <c r="AP33" s="66"/>
      <c r="AQ33" s="67"/>
      <c r="AR33" s="66"/>
      <c r="AS33" s="68">
        <f t="shared" si="1"/>
        <v>2466457.9500000002</v>
      </c>
      <c r="AT33" s="69"/>
      <c r="AU33" s="67"/>
      <c r="AV33" s="66"/>
      <c r="AW33" s="70"/>
      <c r="AX33" s="67"/>
      <c r="AY33" s="66"/>
      <c r="BA33" s="33"/>
      <c r="BB33" s="56"/>
      <c r="BC33" s="33"/>
      <c r="BD33" s="33"/>
      <c r="BE33" s="33"/>
    </row>
    <row r="34" spans="2:57" ht="15.75" thickBot="1">
      <c r="B34" s="73">
        <v>81622293</v>
      </c>
      <c r="C34" s="58"/>
      <c r="D34" s="58"/>
      <c r="E34" s="58"/>
      <c r="F34" s="58"/>
      <c r="G34" s="58"/>
      <c r="H34" s="58"/>
      <c r="I34" s="58"/>
      <c r="J34" s="58"/>
      <c r="K34" s="58"/>
      <c r="L34" s="58"/>
      <c r="M34" s="61" t="s">
        <v>150</v>
      </c>
      <c r="N34" s="60" t="s">
        <v>178</v>
      </c>
      <c r="O34" s="61" t="s">
        <v>152</v>
      </c>
      <c r="P34" s="61" t="s">
        <v>153</v>
      </c>
      <c r="Q34" s="60" t="s">
        <v>205</v>
      </c>
      <c r="R34" s="61">
        <v>0</v>
      </c>
      <c r="S34" s="61">
        <v>73.5</v>
      </c>
      <c r="T34" s="61">
        <v>0</v>
      </c>
      <c r="U34" s="62">
        <v>40.9</v>
      </c>
      <c r="V34" s="63">
        <v>4</v>
      </c>
      <c r="W34" s="64">
        <v>73.5</v>
      </c>
      <c r="X34" s="65">
        <v>1466243.415</v>
      </c>
      <c r="Y34" s="50">
        <f t="shared" si="0"/>
        <v>19948.89</v>
      </c>
      <c r="Z34" s="61">
        <v>35</v>
      </c>
      <c r="AA34" s="65">
        <v>111157.2</v>
      </c>
      <c r="AB34" s="65"/>
      <c r="AC34" s="65"/>
      <c r="AD34" s="65"/>
      <c r="AE34" s="65"/>
      <c r="AF34" s="65"/>
      <c r="AG34" s="65"/>
      <c r="AH34" s="65"/>
      <c r="AI34" s="65"/>
      <c r="AJ34" s="65"/>
      <c r="AK34" s="65"/>
      <c r="AL34" s="64"/>
      <c r="AM34" s="65">
        <v>0</v>
      </c>
      <c r="AN34" s="70">
        <v>1704553.8350000002</v>
      </c>
      <c r="AO34" s="61"/>
      <c r="AP34" s="66"/>
      <c r="AQ34" s="67"/>
      <c r="AR34" s="66"/>
      <c r="AS34" s="68">
        <f t="shared" si="1"/>
        <v>3281954.45</v>
      </c>
      <c r="AT34" s="69"/>
      <c r="AU34" s="67"/>
      <c r="AV34" s="66"/>
      <c r="AW34" s="70"/>
      <c r="AX34" s="67"/>
      <c r="AY34" s="66"/>
      <c r="BA34" s="33"/>
      <c r="BB34" s="56"/>
      <c r="BC34" s="33"/>
      <c r="BD34" s="33"/>
      <c r="BE34" s="33"/>
    </row>
    <row r="35" spans="2:57" ht="15.75" thickBot="1">
      <c r="B35" s="73">
        <v>82613244</v>
      </c>
      <c r="C35" s="58"/>
      <c r="D35" s="58"/>
      <c r="E35" s="58"/>
      <c r="F35" s="58"/>
      <c r="G35" s="58"/>
      <c r="H35" s="58"/>
      <c r="I35" s="58"/>
      <c r="J35" s="58"/>
      <c r="K35" s="58"/>
      <c r="L35" s="58"/>
      <c r="M35" s="61" t="s">
        <v>155</v>
      </c>
      <c r="N35" s="60" t="s">
        <v>179</v>
      </c>
      <c r="O35" s="61" t="s">
        <v>152</v>
      </c>
      <c r="P35" s="61" t="s">
        <v>153</v>
      </c>
      <c r="Q35" s="60" t="s">
        <v>220</v>
      </c>
      <c r="R35" s="61">
        <v>0</v>
      </c>
      <c r="S35" s="61">
        <v>44</v>
      </c>
      <c r="T35" s="61">
        <v>0</v>
      </c>
      <c r="U35" s="62">
        <v>19.5</v>
      </c>
      <c r="V35" s="63">
        <v>3</v>
      </c>
      <c r="W35" s="64">
        <v>44</v>
      </c>
      <c r="X35" s="65">
        <v>877751.15999999992</v>
      </c>
      <c r="Y35" s="50">
        <f t="shared" si="0"/>
        <v>19948.89</v>
      </c>
      <c r="Z35" s="61">
        <v>23</v>
      </c>
      <c r="AA35" s="65">
        <v>73046.16</v>
      </c>
      <c r="AB35" s="65"/>
      <c r="AC35" s="65"/>
      <c r="AD35" s="65"/>
      <c r="AE35" s="65"/>
      <c r="AF35" s="65"/>
      <c r="AG35" s="65"/>
      <c r="AH35" s="65"/>
      <c r="AI35" s="65"/>
      <c r="AJ35" s="65"/>
      <c r="AK35" s="65"/>
      <c r="AL35" s="64"/>
      <c r="AM35" s="65">
        <v>0</v>
      </c>
      <c r="AN35" s="70">
        <v>1383444.9000000004</v>
      </c>
      <c r="AO35" s="61"/>
      <c r="AP35" s="66"/>
      <c r="AQ35" s="67"/>
      <c r="AR35" s="66"/>
      <c r="AS35" s="68">
        <f t="shared" si="1"/>
        <v>2334242.2200000002</v>
      </c>
      <c r="AT35" s="69"/>
      <c r="AU35" s="67"/>
      <c r="AV35" s="66"/>
      <c r="AW35" s="70"/>
      <c r="AX35" s="67"/>
      <c r="AY35" s="66"/>
      <c r="BA35" s="33"/>
      <c r="BB35" s="56"/>
      <c r="BC35" s="33"/>
      <c r="BD35" s="33"/>
      <c r="BE35" s="33"/>
    </row>
    <row r="36" spans="2:57">
      <c r="B36" s="73">
        <v>40222461</v>
      </c>
      <c r="C36" s="58"/>
      <c r="D36" s="58"/>
      <c r="E36" s="58"/>
      <c r="F36" s="58"/>
      <c r="G36" s="58"/>
      <c r="H36" s="58"/>
      <c r="I36" s="58"/>
      <c r="J36" s="58"/>
      <c r="K36" s="58"/>
      <c r="L36" s="58"/>
      <c r="M36" s="61" t="s">
        <v>13</v>
      </c>
      <c r="N36" s="60" t="s">
        <v>180</v>
      </c>
      <c r="O36" s="61" t="s">
        <v>13</v>
      </c>
      <c r="P36" s="61" t="s">
        <v>13</v>
      </c>
      <c r="Q36" s="60" t="s">
        <v>221</v>
      </c>
      <c r="R36" s="61">
        <v>0</v>
      </c>
      <c r="S36" s="61">
        <v>40</v>
      </c>
      <c r="T36" s="61"/>
      <c r="U36" s="62"/>
      <c r="V36" s="63">
        <v>5</v>
      </c>
      <c r="W36" s="64">
        <v>40</v>
      </c>
      <c r="X36" s="65">
        <v>797955.6</v>
      </c>
      <c r="Y36" s="50">
        <f t="shared" si="0"/>
        <v>19948.89</v>
      </c>
      <c r="Z36" s="61">
        <v>30</v>
      </c>
      <c r="AA36" s="65">
        <v>95277.6</v>
      </c>
      <c r="AB36" s="65"/>
      <c r="AC36" s="65"/>
      <c r="AD36" s="65"/>
      <c r="AE36" s="65"/>
      <c r="AF36" s="65"/>
      <c r="AG36" s="65"/>
      <c r="AH36" s="65"/>
      <c r="AI36" s="65"/>
      <c r="AJ36" s="65"/>
      <c r="AK36" s="65"/>
      <c r="AL36" s="64"/>
      <c r="AM36" s="65">
        <v>0</v>
      </c>
      <c r="AN36" s="70">
        <v>1986939.18</v>
      </c>
      <c r="AO36" s="61"/>
      <c r="AP36" s="66"/>
      <c r="AQ36" s="67"/>
      <c r="AR36" s="66"/>
      <c r="AS36" s="68">
        <f t="shared" si="1"/>
        <v>2880172.38</v>
      </c>
      <c r="AT36" s="69"/>
      <c r="AU36" s="67"/>
      <c r="AV36" s="66"/>
      <c r="AW36" s="70"/>
      <c r="AX36" s="67"/>
      <c r="AY36" s="66"/>
      <c r="BA36" s="33"/>
      <c r="BB36" s="56"/>
      <c r="BC36" s="33"/>
      <c r="BD36" s="33"/>
      <c r="BE36" s="33"/>
    </row>
    <row r="37" spans="2:57">
      <c r="B37" s="73"/>
      <c r="C37" s="58"/>
      <c r="D37" s="58"/>
      <c r="E37" s="58"/>
      <c r="F37" s="58"/>
      <c r="G37" s="58"/>
      <c r="H37" s="58"/>
      <c r="I37" s="58"/>
      <c r="J37" s="58"/>
      <c r="K37" s="58"/>
      <c r="L37" s="58"/>
      <c r="M37" s="61"/>
      <c r="N37" s="60"/>
      <c r="O37" s="61"/>
      <c r="P37" s="61"/>
      <c r="Q37" s="60"/>
      <c r="R37" s="61"/>
      <c r="S37" s="61"/>
      <c r="T37" s="61"/>
      <c r="U37" s="62"/>
      <c r="V37" s="63"/>
      <c r="W37" s="64"/>
      <c r="X37" s="65"/>
      <c r="Y37" s="65"/>
      <c r="Z37" s="61"/>
      <c r="AA37" s="65"/>
      <c r="AB37" s="65"/>
      <c r="AC37" s="65"/>
      <c r="AD37" s="65"/>
      <c r="AE37" s="65"/>
      <c r="AF37" s="65"/>
      <c r="AG37" s="65"/>
      <c r="AH37" s="65"/>
      <c r="AI37" s="65"/>
      <c r="AJ37" s="65"/>
      <c r="AK37" s="65"/>
      <c r="AL37" s="64"/>
      <c r="AM37" s="65"/>
      <c r="AN37" s="65"/>
      <c r="AO37" s="61"/>
      <c r="AP37" s="66"/>
      <c r="AQ37" s="67"/>
      <c r="AR37" s="66"/>
      <c r="AS37" s="68">
        <f t="shared" si="1"/>
        <v>0</v>
      </c>
      <c r="AT37" s="69"/>
      <c r="AU37" s="67"/>
      <c r="AV37" s="66"/>
      <c r="AW37" s="70"/>
      <c r="AX37" s="67"/>
      <c r="AY37" s="66"/>
      <c r="BA37" s="33"/>
      <c r="BB37" s="56"/>
      <c r="BC37" s="33"/>
      <c r="BD37" s="33"/>
      <c r="BE37" s="33"/>
    </row>
    <row r="38" spans="2:57">
      <c r="B38" s="73"/>
      <c r="C38" s="58"/>
      <c r="D38" s="58"/>
      <c r="E38" s="58"/>
      <c r="F38" s="58"/>
      <c r="G38" s="58"/>
      <c r="H38" s="58"/>
      <c r="I38" s="58"/>
      <c r="J38" s="58"/>
      <c r="K38" s="58"/>
      <c r="L38" s="58"/>
      <c r="M38" s="61"/>
      <c r="N38" s="60"/>
      <c r="O38" s="61"/>
      <c r="P38" s="61"/>
      <c r="Q38" s="60"/>
      <c r="R38" s="61"/>
      <c r="S38" s="61"/>
      <c r="T38" s="61"/>
      <c r="U38" s="62"/>
      <c r="V38" s="63"/>
      <c r="W38" s="64"/>
      <c r="X38" s="65"/>
      <c r="Y38" s="65"/>
      <c r="Z38" s="61"/>
      <c r="AA38" s="65"/>
      <c r="AB38" s="65"/>
      <c r="AC38" s="65"/>
      <c r="AD38" s="65"/>
      <c r="AE38" s="65"/>
      <c r="AF38" s="65"/>
      <c r="AG38" s="65"/>
      <c r="AH38" s="65"/>
      <c r="AI38" s="65"/>
      <c r="AJ38" s="65"/>
      <c r="AK38" s="65"/>
      <c r="AL38" s="64"/>
      <c r="AM38" s="65"/>
      <c r="AN38" s="65"/>
      <c r="AO38" s="61"/>
      <c r="AP38" s="66"/>
      <c r="AQ38" s="67"/>
      <c r="AR38" s="66"/>
      <c r="AS38" s="68">
        <f t="shared" si="1"/>
        <v>0</v>
      </c>
      <c r="AT38" s="69"/>
      <c r="AU38" s="67"/>
      <c r="AV38" s="66"/>
      <c r="AW38" s="70"/>
      <c r="AX38" s="67"/>
      <c r="AY38" s="66"/>
      <c r="BA38" s="33"/>
      <c r="BB38" s="56"/>
      <c r="BC38" s="33"/>
      <c r="BD38" s="33"/>
      <c r="BE38" s="33"/>
    </row>
    <row r="39" spans="2:57">
      <c r="B39" s="350">
        <f>+'2.3 Augex (A) - Nominal values'!B39</f>
        <v>0</v>
      </c>
      <c r="C39" s="58"/>
      <c r="D39" s="58"/>
      <c r="E39" s="58"/>
      <c r="F39" s="58"/>
      <c r="G39" s="58"/>
      <c r="H39" s="58"/>
      <c r="I39" s="58"/>
      <c r="J39" s="58"/>
      <c r="K39" s="58"/>
      <c r="L39" s="58"/>
      <c r="M39" s="61"/>
      <c r="N39" s="60"/>
      <c r="O39" s="61"/>
      <c r="P39" s="61"/>
      <c r="Q39" s="60"/>
      <c r="R39" s="61"/>
      <c r="S39" s="61"/>
      <c r="T39" s="61"/>
      <c r="U39" s="62"/>
      <c r="V39" s="63"/>
      <c r="W39" s="64"/>
      <c r="X39" s="65"/>
      <c r="Y39" s="65"/>
      <c r="Z39" s="61"/>
      <c r="AA39" s="65"/>
      <c r="AB39" s="65"/>
      <c r="AC39" s="65"/>
      <c r="AD39" s="65"/>
      <c r="AE39" s="65"/>
      <c r="AF39" s="65"/>
      <c r="AG39" s="65"/>
      <c r="AH39" s="65"/>
      <c r="AI39" s="65"/>
      <c r="AJ39" s="65"/>
      <c r="AK39" s="65"/>
      <c r="AL39" s="64"/>
      <c r="AM39" s="65"/>
      <c r="AN39" s="65"/>
      <c r="AO39" s="61"/>
      <c r="AP39" s="66"/>
      <c r="AQ39" s="67"/>
      <c r="AR39" s="66"/>
      <c r="AS39" s="68">
        <f t="shared" si="1"/>
        <v>0</v>
      </c>
      <c r="AT39" s="69"/>
      <c r="AU39" s="67"/>
      <c r="AV39" s="66"/>
      <c r="AW39" s="70"/>
      <c r="AX39" s="67"/>
      <c r="AY39" s="66"/>
      <c r="BA39" s="33"/>
      <c r="BB39" s="56"/>
      <c r="BC39" s="33"/>
      <c r="BD39" s="33"/>
      <c r="BE39" s="33"/>
    </row>
    <row r="40" spans="2:57">
      <c r="B40" s="350">
        <f>+'2.3 Augex (A) - Nominal values'!B40</f>
        <v>0</v>
      </c>
      <c r="C40" s="58"/>
      <c r="D40" s="58"/>
      <c r="E40" s="58"/>
      <c r="F40" s="58"/>
      <c r="G40" s="58"/>
      <c r="H40" s="58"/>
      <c r="I40" s="58"/>
      <c r="J40" s="58"/>
      <c r="K40" s="58"/>
      <c r="L40" s="58"/>
      <c r="M40" s="61"/>
      <c r="N40" s="60"/>
      <c r="O40" s="61"/>
      <c r="P40" s="61"/>
      <c r="Q40" s="60"/>
      <c r="R40" s="61"/>
      <c r="S40" s="61"/>
      <c r="T40" s="61"/>
      <c r="U40" s="62"/>
      <c r="V40" s="63"/>
      <c r="W40" s="64"/>
      <c r="X40" s="65"/>
      <c r="Y40" s="65"/>
      <c r="Z40" s="61"/>
      <c r="AA40" s="65"/>
      <c r="AB40" s="65"/>
      <c r="AC40" s="65"/>
      <c r="AD40" s="65"/>
      <c r="AE40" s="65"/>
      <c r="AF40" s="65"/>
      <c r="AG40" s="65"/>
      <c r="AH40" s="65"/>
      <c r="AI40" s="65"/>
      <c r="AJ40" s="65"/>
      <c r="AK40" s="65"/>
      <c r="AL40" s="64"/>
      <c r="AM40" s="65"/>
      <c r="AN40" s="65"/>
      <c r="AO40" s="61"/>
      <c r="AP40" s="66"/>
      <c r="AQ40" s="67"/>
      <c r="AR40" s="66"/>
      <c r="AS40" s="68">
        <f t="shared" si="1"/>
        <v>0</v>
      </c>
      <c r="AT40" s="69"/>
      <c r="AU40" s="67"/>
      <c r="AV40" s="66"/>
      <c r="AW40" s="70"/>
      <c r="AX40" s="67"/>
      <c r="AY40" s="66"/>
      <c r="BA40" s="33"/>
      <c r="BB40" s="56"/>
      <c r="BC40" s="33"/>
      <c r="BD40" s="33"/>
      <c r="BE40" s="33"/>
    </row>
    <row r="41" spans="2:57">
      <c r="B41" s="350">
        <f>+'2.3 Augex (A) - Nominal values'!B41</f>
        <v>0</v>
      </c>
      <c r="C41" s="58"/>
      <c r="D41" s="58"/>
      <c r="E41" s="58"/>
      <c r="F41" s="58"/>
      <c r="G41" s="58"/>
      <c r="H41" s="58"/>
      <c r="I41" s="58"/>
      <c r="J41" s="58"/>
      <c r="K41" s="58"/>
      <c r="L41" s="58"/>
      <c r="M41" s="61"/>
      <c r="N41" s="60"/>
      <c r="O41" s="61"/>
      <c r="P41" s="61"/>
      <c r="Q41" s="60"/>
      <c r="R41" s="61"/>
      <c r="S41" s="61"/>
      <c r="T41" s="61"/>
      <c r="U41" s="62"/>
      <c r="V41" s="63"/>
      <c r="W41" s="64"/>
      <c r="X41" s="65"/>
      <c r="Y41" s="65"/>
      <c r="Z41" s="61"/>
      <c r="AA41" s="65"/>
      <c r="AB41" s="65"/>
      <c r="AC41" s="65"/>
      <c r="AD41" s="65"/>
      <c r="AE41" s="65"/>
      <c r="AF41" s="65"/>
      <c r="AG41" s="65"/>
      <c r="AH41" s="65"/>
      <c r="AI41" s="65"/>
      <c r="AJ41" s="65"/>
      <c r="AK41" s="65"/>
      <c r="AL41" s="64"/>
      <c r="AM41" s="65"/>
      <c r="AN41" s="65"/>
      <c r="AO41" s="61"/>
      <c r="AP41" s="66"/>
      <c r="AQ41" s="67"/>
      <c r="AR41" s="66"/>
      <c r="AS41" s="68">
        <f t="shared" si="1"/>
        <v>0</v>
      </c>
      <c r="AT41" s="69"/>
      <c r="AU41" s="67"/>
      <c r="AV41" s="66"/>
      <c r="AW41" s="70"/>
      <c r="AX41" s="67"/>
      <c r="AY41" s="66"/>
      <c r="BA41" s="33"/>
      <c r="BB41" s="56"/>
      <c r="BC41" s="33"/>
      <c r="BD41" s="33"/>
      <c r="BE41" s="33"/>
    </row>
    <row r="42" spans="2:57">
      <c r="B42" s="350">
        <f>+'2.3 Augex (A) - Nominal values'!B42</f>
        <v>0</v>
      </c>
      <c r="C42" s="58"/>
      <c r="D42" s="58"/>
      <c r="E42" s="58"/>
      <c r="F42" s="58"/>
      <c r="G42" s="58"/>
      <c r="H42" s="58"/>
      <c r="I42" s="58"/>
      <c r="J42" s="58"/>
      <c r="K42" s="58"/>
      <c r="L42" s="58"/>
      <c r="M42" s="61"/>
      <c r="N42" s="60"/>
      <c r="O42" s="61"/>
      <c r="P42" s="61"/>
      <c r="Q42" s="60"/>
      <c r="R42" s="61"/>
      <c r="S42" s="61"/>
      <c r="T42" s="61"/>
      <c r="U42" s="62"/>
      <c r="V42" s="63"/>
      <c r="W42" s="64"/>
      <c r="X42" s="65"/>
      <c r="Y42" s="65"/>
      <c r="Z42" s="61"/>
      <c r="AA42" s="65"/>
      <c r="AB42" s="65"/>
      <c r="AC42" s="65"/>
      <c r="AD42" s="65"/>
      <c r="AE42" s="65"/>
      <c r="AF42" s="65"/>
      <c r="AG42" s="65"/>
      <c r="AH42" s="65"/>
      <c r="AI42" s="65"/>
      <c r="AJ42" s="65"/>
      <c r="AK42" s="65"/>
      <c r="AL42" s="64"/>
      <c r="AM42" s="65"/>
      <c r="AN42" s="65"/>
      <c r="AO42" s="61"/>
      <c r="AP42" s="66"/>
      <c r="AQ42" s="67"/>
      <c r="AR42" s="66"/>
      <c r="AS42" s="68">
        <f t="shared" si="1"/>
        <v>0</v>
      </c>
      <c r="AT42" s="69"/>
      <c r="AU42" s="67"/>
      <c r="AV42" s="66"/>
      <c r="AW42" s="70"/>
      <c r="AX42" s="67"/>
      <c r="AY42" s="66"/>
      <c r="BA42" s="33"/>
      <c r="BB42" s="56"/>
      <c r="BC42" s="33"/>
      <c r="BD42" s="33"/>
      <c r="BE42" s="33"/>
    </row>
    <row r="43" spans="2:57">
      <c r="B43" s="350">
        <f>+'2.3 Augex (A) - Nominal values'!B43</f>
        <v>0</v>
      </c>
      <c r="C43" s="58"/>
      <c r="D43" s="58"/>
      <c r="E43" s="58"/>
      <c r="F43" s="58"/>
      <c r="G43" s="58"/>
      <c r="H43" s="58"/>
      <c r="I43" s="58"/>
      <c r="J43" s="58"/>
      <c r="K43" s="58"/>
      <c r="L43" s="58"/>
      <c r="M43" s="61"/>
      <c r="N43" s="60"/>
      <c r="O43" s="61"/>
      <c r="P43" s="61"/>
      <c r="Q43" s="60"/>
      <c r="R43" s="61"/>
      <c r="S43" s="61"/>
      <c r="T43" s="61"/>
      <c r="U43" s="62"/>
      <c r="V43" s="63"/>
      <c r="W43" s="64"/>
      <c r="X43" s="65"/>
      <c r="Y43" s="65"/>
      <c r="Z43" s="61"/>
      <c r="AA43" s="65"/>
      <c r="AB43" s="65"/>
      <c r="AC43" s="65"/>
      <c r="AD43" s="65"/>
      <c r="AE43" s="65"/>
      <c r="AF43" s="65"/>
      <c r="AG43" s="65"/>
      <c r="AH43" s="65"/>
      <c r="AI43" s="65"/>
      <c r="AJ43" s="65"/>
      <c r="AK43" s="65"/>
      <c r="AL43" s="64"/>
      <c r="AM43" s="65"/>
      <c r="AN43" s="65"/>
      <c r="AO43" s="61"/>
      <c r="AP43" s="66"/>
      <c r="AQ43" s="67"/>
      <c r="AR43" s="66"/>
      <c r="AS43" s="68">
        <f t="shared" si="1"/>
        <v>0</v>
      </c>
      <c r="AT43" s="69"/>
      <c r="AU43" s="67"/>
      <c r="AV43" s="66"/>
      <c r="AW43" s="70"/>
      <c r="AX43" s="67"/>
      <c r="AY43" s="66"/>
      <c r="BA43" s="33"/>
      <c r="BB43" s="56"/>
      <c r="BC43" s="33"/>
      <c r="BD43" s="33"/>
      <c r="BE43" s="33"/>
    </row>
    <row r="44" spans="2:57">
      <c r="B44" s="350">
        <f>+'2.3 Augex (A) - Nominal values'!B44</f>
        <v>0</v>
      </c>
      <c r="C44" s="58"/>
      <c r="D44" s="58"/>
      <c r="E44" s="58"/>
      <c r="F44" s="58"/>
      <c r="G44" s="58"/>
      <c r="H44" s="58"/>
      <c r="I44" s="58"/>
      <c r="J44" s="58"/>
      <c r="K44" s="58"/>
      <c r="L44" s="58"/>
      <c r="M44" s="61"/>
      <c r="N44" s="60"/>
      <c r="O44" s="61"/>
      <c r="P44" s="61"/>
      <c r="Q44" s="60"/>
      <c r="R44" s="61"/>
      <c r="S44" s="61"/>
      <c r="T44" s="61"/>
      <c r="U44" s="62"/>
      <c r="V44" s="63"/>
      <c r="W44" s="64"/>
      <c r="X44" s="65"/>
      <c r="Y44" s="65"/>
      <c r="Z44" s="61"/>
      <c r="AA44" s="65"/>
      <c r="AB44" s="65"/>
      <c r="AC44" s="65"/>
      <c r="AD44" s="65"/>
      <c r="AE44" s="65"/>
      <c r="AF44" s="65"/>
      <c r="AG44" s="65"/>
      <c r="AH44" s="65"/>
      <c r="AI44" s="65"/>
      <c r="AJ44" s="65"/>
      <c r="AK44" s="65"/>
      <c r="AL44" s="64"/>
      <c r="AM44" s="65"/>
      <c r="AN44" s="65"/>
      <c r="AO44" s="61"/>
      <c r="AP44" s="66"/>
      <c r="AQ44" s="67"/>
      <c r="AR44" s="66"/>
      <c r="AS44" s="68">
        <f t="shared" si="1"/>
        <v>0</v>
      </c>
      <c r="AT44" s="69"/>
      <c r="AU44" s="67"/>
      <c r="AV44" s="66"/>
      <c r="AW44" s="70"/>
      <c r="AX44" s="67"/>
      <c r="AY44" s="66"/>
      <c r="BA44" s="33"/>
      <c r="BB44" s="56"/>
      <c r="BC44" s="33"/>
      <c r="BD44" s="33"/>
      <c r="BE44" s="33"/>
    </row>
    <row r="45" spans="2:57">
      <c r="B45" s="350">
        <f>+'2.3 Augex (A) - Nominal values'!B45</f>
        <v>0</v>
      </c>
      <c r="C45" s="58"/>
      <c r="D45" s="58"/>
      <c r="E45" s="58"/>
      <c r="F45" s="58"/>
      <c r="G45" s="58"/>
      <c r="H45" s="58"/>
      <c r="I45" s="58"/>
      <c r="J45" s="58"/>
      <c r="K45" s="58"/>
      <c r="L45" s="58"/>
      <c r="M45" s="61"/>
      <c r="N45" s="60"/>
      <c r="O45" s="61"/>
      <c r="P45" s="61"/>
      <c r="Q45" s="60"/>
      <c r="R45" s="61"/>
      <c r="S45" s="61"/>
      <c r="T45" s="61"/>
      <c r="U45" s="62"/>
      <c r="V45" s="63"/>
      <c r="W45" s="64"/>
      <c r="X45" s="65"/>
      <c r="Y45" s="65"/>
      <c r="Z45" s="61"/>
      <c r="AA45" s="65"/>
      <c r="AB45" s="65"/>
      <c r="AC45" s="65"/>
      <c r="AD45" s="65"/>
      <c r="AE45" s="65"/>
      <c r="AF45" s="65"/>
      <c r="AG45" s="65"/>
      <c r="AH45" s="65"/>
      <c r="AI45" s="65"/>
      <c r="AJ45" s="65"/>
      <c r="AK45" s="65"/>
      <c r="AL45" s="64"/>
      <c r="AM45" s="65"/>
      <c r="AN45" s="65"/>
      <c r="AO45" s="61"/>
      <c r="AP45" s="66"/>
      <c r="AQ45" s="67"/>
      <c r="AR45" s="66"/>
      <c r="AS45" s="68">
        <f t="shared" si="1"/>
        <v>0</v>
      </c>
      <c r="AT45" s="69"/>
      <c r="AU45" s="67"/>
      <c r="AV45" s="66"/>
      <c r="AW45" s="70"/>
      <c r="AX45" s="67"/>
      <c r="AY45" s="66"/>
      <c r="BA45" s="33"/>
      <c r="BB45" s="56"/>
      <c r="BC45" s="33"/>
      <c r="BD45" s="33"/>
      <c r="BE45" s="33"/>
    </row>
    <row r="46" spans="2:57">
      <c r="B46" s="350">
        <f>+'2.3 Augex (A) - Nominal values'!B46</f>
        <v>0</v>
      </c>
      <c r="C46" s="58"/>
      <c r="D46" s="58"/>
      <c r="E46" s="58"/>
      <c r="F46" s="58"/>
      <c r="G46" s="58"/>
      <c r="H46" s="58"/>
      <c r="I46" s="58"/>
      <c r="J46" s="58"/>
      <c r="K46" s="58"/>
      <c r="L46" s="58"/>
      <c r="M46" s="61"/>
      <c r="N46" s="60"/>
      <c r="O46" s="61"/>
      <c r="P46" s="61"/>
      <c r="Q46" s="60"/>
      <c r="R46" s="61"/>
      <c r="S46" s="61"/>
      <c r="T46" s="61"/>
      <c r="U46" s="62"/>
      <c r="V46" s="63"/>
      <c r="W46" s="64"/>
      <c r="X46" s="65"/>
      <c r="Y46" s="65"/>
      <c r="Z46" s="61"/>
      <c r="AA46" s="65"/>
      <c r="AB46" s="65"/>
      <c r="AC46" s="65"/>
      <c r="AD46" s="65"/>
      <c r="AE46" s="65"/>
      <c r="AF46" s="65"/>
      <c r="AG46" s="65"/>
      <c r="AH46" s="65"/>
      <c r="AI46" s="65"/>
      <c r="AJ46" s="65"/>
      <c r="AK46" s="65"/>
      <c r="AL46" s="64"/>
      <c r="AM46" s="65"/>
      <c r="AN46" s="65"/>
      <c r="AO46" s="61"/>
      <c r="AP46" s="66"/>
      <c r="AQ46" s="67"/>
      <c r="AR46" s="66"/>
      <c r="AS46" s="68">
        <f t="shared" si="1"/>
        <v>0</v>
      </c>
      <c r="AT46" s="69"/>
      <c r="AU46" s="67"/>
      <c r="AV46" s="66"/>
      <c r="AW46" s="70"/>
      <c r="AX46" s="67"/>
      <c r="AY46" s="66"/>
      <c r="BA46" s="33"/>
      <c r="BB46" s="56"/>
      <c r="BC46" s="33"/>
      <c r="BD46" s="33"/>
      <c r="BE46" s="33"/>
    </row>
    <row r="47" spans="2:57">
      <c r="B47" s="350">
        <f>+'2.3 Augex (A) - Nominal values'!B47</f>
        <v>0</v>
      </c>
      <c r="C47" s="58"/>
      <c r="D47" s="58"/>
      <c r="E47" s="58"/>
      <c r="F47" s="58"/>
      <c r="G47" s="58"/>
      <c r="H47" s="58"/>
      <c r="I47" s="58"/>
      <c r="J47" s="58"/>
      <c r="K47" s="58"/>
      <c r="L47" s="58"/>
      <c r="M47" s="61"/>
      <c r="N47" s="72"/>
      <c r="O47" s="61"/>
      <c r="P47" s="61"/>
      <c r="Q47" s="60"/>
      <c r="R47" s="61"/>
      <c r="S47" s="61"/>
      <c r="T47" s="61"/>
      <c r="U47" s="62"/>
      <c r="V47" s="63"/>
      <c r="W47" s="64"/>
      <c r="X47" s="65"/>
      <c r="Y47" s="65"/>
      <c r="Z47" s="61"/>
      <c r="AA47" s="65"/>
      <c r="AB47" s="65"/>
      <c r="AC47" s="65"/>
      <c r="AD47" s="65"/>
      <c r="AE47" s="65"/>
      <c r="AF47" s="65"/>
      <c r="AG47" s="65"/>
      <c r="AH47" s="65"/>
      <c r="AI47" s="65"/>
      <c r="AJ47" s="65"/>
      <c r="AK47" s="65"/>
      <c r="AL47" s="64"/>
      <c r="AM47" s="65"/>
      <c r="AN47" s="65"/>
      <c r="AO47" s="61"/>
      <c r="AP47" s="66"/>
      <c r="AQ47" s="67"/>
      <c r="AR47" s="66"/>
      <c r="AS47" s="68">
        <f t="shared" si="1"/>
        <v>0</v>
      </c>
      <c r="AT47" s="69"/>
      <c r="AU47" s="67"/>
      <c r="AV47" s="66"/>
      <c r="AW47" s="70"/>
      <c r="AX47" s="67"/>
      <c r="AY47" s="66"/>
      <c r="BA47" s="33"/>
      <c r="BB47" s="56"/>
      <c r="BC47" s="33"/>
      <c r="BD47" s="33"/>
      <c r="BE47" s="33"/>
    </row>
    <row r="48" spans="2:57">
      <c r="B48" s="350">
        <f>+'2.3 Augex (A) - Nominal values'!B48</f>
        <v>0</v>
      </c>
      <c r="C48" s="75"/>
      <c r="D48" s="75"/>
      <c r="E48" s="75"/>
      <c r="F48" s="75"/>
      <c r="G48" s="75"/>
      <c r="H48" s="75"/>
      <c r="I48" s="75"/>
      <c r="J48" s="75"/>
      <c r="K48" s="75"/>
      <c r="L48" s="75"/>
      <c r="M48" s="76"/>
      <c r="N48" s="77"/>
      <c r="O48" s="76"/>
      <c r="P48" s="76"/>
      <c r="Q48" s="77"/>
      <c r="R48" s="76"/>
      <c r="S48" s="76"/>
      <c r="T48" s="76"/>
      <c r="U48" s="78"/>
      <c r="V48" s="79"/>
      <c r="W48" s="80"/>
      <c r="X48" s="81"/>
      <c r="Y48" s="369"/>
      <c r="Z48" s="76"/>
      <c r="AA48" s="81"/>
      <c r="AB48" s="81"/>
      <c r="AC48" s="81"/>
      <c r="AD48" s="81"/>
      <c r="AE48" s="81"/>
      <c r="AF48" s="81"/>
      <c r="AG48" s="81"/>
      <c r="AH48" s="81"/>
      <c r="AI48" s="81"/>
      <c r="AJ48" s="81"/>
      <c r="AK48" s="81"/>
      <c r="AL48" s="80"/>
      <c r="AM48" s="81"/>
      <c r="AN48" s="81"/>
      <c r="AO48" s="76"/>
      <c r="AP48" s="82"/>
      <c r="AQ48" s="83"/>
      <c r="AR48" s="82"/>
      <c r="AS48" s="68">
        <f t="shared" si="1"/>
        <v>0</v>
      </c>
      <c r="AT48" s="84"/>
      <c r="AU48" s="83"/>
      <c r="AV48" s="82"/>
      <c r="AW48" s="85"/>
      <c r="AX48" s="83"/>
      <c r="AY48" s="82"/>
      <c r="BA48" s="33"/>
      <c r="BB48" s="56"/>
      <c r="BC48" s="33"/>
      <c r="BD48" s="33"/>
      <c r="BE48" s="33"/>
    </row>
    <row r="49" spans="2:57">
      <c r="B49" s="350">
        <f>+'2.3 Augex (A) - Nominal values'!B49</f>
        <v>0</v>
      </c>
      <c r="C49" s="75"/>
      <c r="D49" s="75"/>
      <c r="E49" s="75"/>
      <c r="F49" s="75"/>
      <c r="G49" s="75"/>
      <c r="H49" s="75"/>
      <c r="I49" s="75"/>
      <c r="J49" s="75"/>
      <c r="K49" s="75"/>
      <c r="L49" s="75"/>
      <c r="M49" s="76"/>
      <c r="N49" s="77"/>
      <c r="O49" s="76"/>
      <c r="P49" s="76"/>
      <c r="Q49" s="77"/>
      <c r="R49" s="76"/>
      <c r="S49" s="76"/>
      <c r="T49" s="76"/>
      <c r="U49" s="78"/>
      <c r="V49" s="79"/>
      <c r="W49" s="80"/>
      <c r="X49" s="81"/>
      <c r="Y49" s="369"/>
      <c r="Z49" s="76"/>
      <c r="AA49" s="81"/>
      <c r="AB49" s="81"/>
      <c r="AC49" s="81"/>
      <c r="AD49" s="81"/>
      <c r="AE49" s="81"/>
      <c r="AF49" s="81"/>
      <c r="AG49" s="81"/>
      <c r="AH49" s="81"/>
      <c r="AI49" s="81"/>
      <c r="AJ49" s="81"/>
      <c r="AK49" s="81"/>
      <c r="AL49" s="80"/>
      <c r="AM49" s="81"/>
      <c r="AN49" s="81"/>
      <c r="AO49" s="76"/>
      <c r="AP49" s="82"/>
      <c r="AQ49" s="83"/>
      <c r="AR49" s="82"/>
      <c r="AS49" s="68">
        <f t="shared" si="1"/>
        <v>0</v>
      </c>
      <c r="AT49" s="84"/>
      <c r="AU49" s="83"/>
      <c r="AV49" s="82"/>
      <c r="AW49" s="85"/>
      <c r="AX49" s="83"/>
      <c r="AY49" s="82"/>
      <c r="BA49" s="33"/>
      <c r="BB49" s="33"/>
      <c r="BC49" s="33"/>
      <c r="BD49" s="33"/>
      <c r="BE49" s="33"/>
    </row>
    <row r="50" spans="2:57">
      <c r="B50" s="350">
        <f>+'2.3 Augex (A) - Nominal values'!B50</f>
        <v>0</v>
      </c>
      <c r="C50" s="75"/>
      <c r="D50" s="75"/>
      <c r="E50" s="75"/>
      <c r="F50" s="75"/>
      <c r="G50" s="75"/>
      <c r="H50" s="75"/>
      <c r="I50" s="75"/>
      <c r="J50" s="75"/>
      <c r="K50" s="75"/>
      <c r="L50" s="75"/>
      <c r="M50" s="76"/>
      <c r="N50" s="77"/>
      <c r="O50" s="76"/>
      <c r="P50" s="76"/>
      <c r="Q50" s="77"/>
      <c r="R50" s="76"/>
      <c r="S50" s="76"/>
      <c r="T50" s="76"/>
      <c r="U50" s="78"/>
      <c r="V50" s="79"/>
      <c r="W50" s="80"/>
      <c r="X50" s="81"/>
      <c r="Y50" s="369"/>
      <c r="Z50" s="76"/>
      <c r="AA50" s="81"/>
      <c r="AB50" s="81"/>
      <c r="AC50" s="81"/>
      <c r="AD50" s="81"/>
      <c r="AE50" s="81"/>
      <c r="AF50" s="81"/>
      <c r="AG50" s="81"/>
      <c r="AH50" s="81"/>
      <c r="AI50" s="81"/>
      <c r="AJ50" s="81"/>
      <c r="AK50" s="81"/>
      <c r="AL50" s="80"/>
      <c r="AM50" s="81"/>
      <c r="AN50" s="81"/>
      <c r="AO50" s="76"/>
      <c r="AP50" s="82"/>
      <c r="AQ50" s="83"/>
      <c r="AR50" s="82"/>
      <c r="AS50" s="68">
        <f t="shared" si="1"/>
        <v>0</v>
      </c>
      <c r="AT50" s="84"/>
      <c r="AU50" s="83"/>
      <c r="AV50" s="82"/>
      <c r="AW50" s="85"/>
      <c r="AX50" s="83"/>
      <c r="AY50" s="82"/>
      <c r="BA50" s="33"/>
      <c r="BB50" s="33"/>
      <c r="BC50" s="33"/>
      <c r="BD50" s="33"/>
      <c r="BE50" s="33"/>
    </row>
    <row r="51" spans="2:57">
      <c r="B51" s="350">
        <f>+'2.3 Augex (A) - Nominal values'!B51</f>
        <v>0</v>
      </c>
      <c r="C51" s="75"/>
      <c r="D51" s="75"/>
      <c r="E51" s="75"/>
      <c r="F51" s="75"/>
      <c r="G51" s="75"/>
      <c r="H51" s="75"/>
      <c r="I51" s="75"/>
      <c r="J51" s="75"/>
      <c r="K51" s="75"/>
      <c r="L51" s="75"/>
      <c r="M51" s="76"/>
      <c r="N51" s="77"/>
      <c r="O51" s="76"/>
      <c r="P51" s="76"/>
      <c r="Q51" s="77"/>
      <c r="R51" s="76"/>
      <c r="S51" s="76"/>
      <c r="T51" s="76"/>
      <c r="U51" s="78"/>
      <c r="V51" s="79"/>
      <c r="W51" s="80"/>
      <c r="X51" s="81"/>
      <c r="Y51" s="369"/>
      <c r="Z51" s="76"/>
      <c r="AA51" s="81"/>
      <c r="AB51" s="81"/>
      <c r="AC51" s="81"/>
      <c r="AD51" s="81"/>
      <c r="AE51" s="81"/>
      <c r="AF51" s="81"/>
      <c r="AG51" s="81"/>
      <c r="AH51" s="81"/>
      <c r="AI51" s="81"/>
      <c r="AJ51" s="81"/>
      <c r="AK51" s="81"/>
      <c r="AL51" s="80"/>
      <c r="AM51" s="81"/>
      <c r="AN51" s="81"/>
      <c r="AO51" s="76"/>
      <c r="AP51" s="82"/>
      <c r="AQ51" s="83"/>
      <c r="AR51" s="82"/>
      <c r="AS51" s="68">
        <f t="shared" si="1"/>
        <v>0</v>
      </c>
      <c r="AT51" s="84"/>
      <c r="AU51" s="83"/>
      <c r="AV51" s="82"/>
      <c r="AW51" s="85"/>
      <c r="AX51" s="83"/>
      <c r="AY51" s="82"/>
      <c r="BA51" s="33"/>
      <c r="BB51" s="33"/>
      <c r="BC51" s="33"/>
      <c r="BD51" s="33"/>
      <c r="BE51" s="33"/>
    </row>
    <row r="52" spans="2:57">
      <c r="B52" s="350">
        <f>+'2.3 Augex (A) - Nominal values'!B52</f>
        <v>0</v>
      </c>
      <c r="C52" s="75"/>
      <c r="D52" s="75"/>
      <c r="E52" s="75"/>
      <c r="F52" s="75"/>
      <c r="G52" s="75"/>
      <c r="H52" s="75"/>
      <c r="I52" s="75"/>
      <c r="J52" s="75"/>
      <c r="K52" s="75"/>
      <c r="L52" s="75"/>
      <c r="M52" s="76"/>
      <c r="N52" s="77"/>
      <c r="O52" s="76"/>
      <c r="P52" s="76"/>
      <c r="Q52" s="77"/>
      <c r="R52" s="76"/>
      <c r="S52" s="76"/>
      <c r="T52" s="76"/>
      <c r="U52" s="78"/>
      <c r="V52" s="79"/>
      <c r="W52" s="80"/>
      <c r="X52" s="81"/>
      <c r="Y52" s="369"/>
      <c r="Z52" s="76"/>
      <c r="AA52" s="81"/>
      <c r="AB52" s="81"/>
      <c r="AC52" s="81"/>
      <c r="AD52" s="81"/>
      <c r="AE52" s="81"/>
      <c r="AF52" s="81"/>
      <c r="AG52" s="81"/>
      <c r="AH52" s="81"/>
      <c r="AI52" s="81"/>
      <c r="AJ52" s="81"/>
      <c r="AK52" s="81"/>
      <c r="AL52" s="80"/>
      <c r="AM52" s="81"/>
      <c r="AN52" s="81"/>
      <c r="AO52" s="76"/>
      <c r="AP52" s="82"/>
      <c r="AQ52" s="83"/>
      <c r="AR52" s="82"/>
      <c r="AS52" s="68">
        <f t="shared" si="1"/>
        <v>0</v>
      </c>
      <c r="AT52" s="84"/>
      <c r="AU52" s="83"/>
      <c r="AV52" s="82"/>
      <c r="AW52" s="85"/>
      <c r="AX52" s="83"/>
      <c r="AY52" s="82"/>
      <c r="BA52" s="33"/>
      <c r="BB52" s="33"/>
      <c r="BC52" s="33"/>
      <c r="BD52" s="33"/>
      <c r="BE52" s="33"/>
    </row>
    <row r="53" spans="2:57">
      <c r="B53" s="350">
        <f>+'2.3 Augex (A) - Nominal values'!B53</f>
        <v>0</v>
      </c>
      <c r="C53" s="75"/>
      <c r="D53" s="75"/>
      <c r="E53" s="75"/>
      <c r="F53" s="75"/>
      <c r="G53" s="75"/>
      <c r="H53" s="75"/>
      <c r="I53" s="75"/>
      <c r="J53" s="75"/>
      <c r="K53" s="75"/>
      <c r="L53" s="75"/>
      <c r="M53" s="76"/>
      <c r="N53" s="77"/>
      <c r="O53" s="76"/>
      <c r="P53" s="76"/>
      <c r="Q53" s="77"/>
      <c r="R53" s="76"/>
      <c r="S53" s="76"/>
      <c r="T53" s="76"/>
      <c r="U53" s="78"/>
      <c r="V53" s="79"/>
      <c r="W53" s="80"/>
      <c r="X53" s="81"/>
      <c r="Y53" s="369"/>
      <c r="Z53" s="76"/>
      <c r="AA53" s="81"/>
      <c r="AB53" s="81"/>
      <c r="AC53" s="81"/>
      <c r="AD53" s="81"/>
      <c r="AE53" s="81"/>
      <c r="AF53" s="81"/>
      <c r="AG53" s="81"/>
      <c r="AH53" s="81"/>
      <c r="AI53" s="81"/>
      <c r="AJ53" s="81"/>
      <c r="AK53" s="81"/>
      <c r="AL53" s="80"/>
      <c r="AM53" s="81"/>
      <c r="AN53" s="81"/>
      <c r="AO53" s="76"/>
      <c r="AP53" s="82"/>
      <c r="AQ53" s="83"/>
      <c r="AR53" s="82"/>
      <c r="AS53" s="68">
        <f t="shared" si="1"/>
        <v>0</v>
      </c>
      <c r="AT53" s="84"/>
      <c r="AU53" s="83"/>
      <c r="AV53" s="82"/>
      <c r="AW53" s="85"/>
      <c r="AX53" s="83"/>
      <c r="AY53" s="82"/>
      <c r="BA53" s="33"/>
      <c r="BB53" s="33"/>
      <c r="BC53" s="33"/>
      <c r="BD53" s="33"/>
      <c r="BE53" s="33"/>
    </row>
    <row r="54" spans="2:57">
      <c r="B54" s="350">
        <f>+'2.3 Augex (A) - Nominal values'!B54</f>
        <v>0</v>
      </c>
      <c r="C54" s="75"/>
      <c r="D54" s="75"/>
      <c r="E54" s="75"/>
      <c r="F54" s="75"/>
      <c r="G54" s="75"/>
      <c r="H54" s="75"/>
      <c r="I54" s="75"/>
      <c r="J54" s="75"/>
      <c r="K54" s="75"/>
      <c r="L54" s="75"/>
      <c r="M54" s="76"/>
      <c r="N54" s="77"/>
      <c r="O54" s="76"/>
      <c r="P54" s="76"/>
      <c r="Q54" s="77"/>
      <c r="R54" s="76"/>
      <c r="S54" s="76"/>
      <c r="T54" s="76"/>
      <c r="U54" s="78"/>
      <c r="V54" s="79"/>
      <c r="W54" s="80"/>
      <c r="X54" s="81"/>
      <c r="Y54" s="369"/>
      <c r="Z54" s="76"/>
      <c r="AA54" s="81"/>
      <c r="AB54" s="81"/>
      <c r="AC54" s="81"/>
      <c r="AD54" s="81"/>
      <c r="AE54" s="81"/>
      <c r="AF54" s="81"/>
      <c r="AG54" s="81"/>
      <c r="AH54" s="81"/>
      <c r="AI54" s="81"/>
      <c r="AJ54" s="81"/>
      <c r="AK54" s="81"/>
      <c r="AL54" s="80"/>
      <c r="AM54" s="81"/>
      <c r="AN54" s="81"/>
      <c r="AO54" s="76"/>
      <c r="AP54" s="82"/>
      <c r="AQ54" s="83"/>
      <c r="AR54" s="82"/>
      <c r="AS54" s="68">
        <f t="shared" si="1"/>
        <v>0</v>
      </c>
      <c r="AT54" s="84"/>
      <c r="AU54" s="83"/>
      <c r="AV54" s="82"/>
      <c r="AW54" s="85"/>
      <c r="AX54" s="83"/>
      <c r="AY54" s="82"/>
      <c r="BA54" s="33"/>
      <c r="BB54" s="33"/>
      <c r="BC54" s="33"/>
      <c r="BD54" s="33"/>
      <c r="BE54" s="33"/>
    </row>
    <row r="55" spans="2:57">
      <c r="B55" s="350">
        <f>+'2.3 Augex (A) - Nominal values'!B55</f>
        <v>0</v>
      </c>
      <c r="C55" s="75"/>
      <c r="D55" s="75"/>
      <c r="E55" s="75"/>
      <c r="F55" s="75"/>
      <c r="G55" s="75"/>
      <c r="H55" s="75"/>
      <c r="I55" s="75"/>
      <c r="J55" s="75"/>
      <c r="K55" s="75"/>
      <c r="L55" s="75"/>
      <c r="M55" s="76"/>
      <c r="N55" s="77"/>
      <c r="O55" s="76"/>
      <c r="P55" s="76"/>
      <c r="Q55" s="77"/>
      <c r="R55" s="76"/>
      <c r="S55" s="76"/>
      <c r="T55" s="76"/>
      <c r="U55" s="78"/>
      <c r="V55" s="79"/>
      <c r="W55" s="80"/>
      <c r="X55" s="81"/>
      <c r="Y55" s="369"/>
      <c r="Z55" s="76"/>
      <c r="AA55" s="81"/>
      <c r="AB55" s="81"/>
      <c r="AC55" s="81"/>
      <c r="AD55" s="81"/>
      <c r="AE55" s="81"/>
      <c r="AF55" s="81"/>
      <c r="AG55" s="81"/>
      <c r="AH55" s="81"/>
      <c r="AI55" s="81"/>
      <c r="AJ55" s="81"/>
      <c r="AK55" s="81"/>
      <c r="AL55" s="80"/>
      <c r="AM55" s="81"/>
      <c r="AN55" s="81"/>
      <c r="AO55" s="76"/>
      <c r="AP55" s="82"/>
      <c r="AQ55" s="83"/>
      <c r="AR55" s="82"/>
      <c r="AS55" s="68">
        <f t="shared" si="1"/>
        <v>0</v>
      </c>
      <c r="AT55" s="84"/>
      <c r="AU55" s="83"/>
      <c r="AV55" s="82"/>
      <c r="AW55" s="85"/>
      <c r="AX55" s="83"/>
      <c r="AY55" s="82"/>
      <c r="BA55" s="33"/>
      <c r="BB55" s="33"/>
      <c r="BC55" s="33"/>
      <c r="BD55" s="33"/>
      <c r="BE55" s="33"/>
    </row>
    <row r="56" spans="2:57">
      <c r="B56" s="350">
        <f>+'2.3 Augex (A) - Nominal values'!B56</f>
        <v>0</v>
      </c>
      <c r="C56" s="75"/>
      <c r="D56" s="75"/>
      <c r="E56" s="75"/>
      <c r="F56" s="75"/>
      <c r="G56" s="75"/>
      <c r="H56" s="75"/>
      <c r="I56" s="75"/>
      <c r="J56" s="75"/>
      <c r="K56" s="75"/>
      <c r="L56" s="75"/>
      <c r="M56" s="76"/>
      <c r="N56" s="77"/>
      <c r="O56" s="76"/>
      <c r="P56" s="76"/>
      <c r="Q56" s="77"/>
      <c r="R56" s="76"/>
      <c r="S56" s="76"/>
      <c r="T56" s="76"/>
      <c r="U56" s="78"/>
      <c r="V56" s="79"/>
      <c r="W56" s="80"/>
      <c r="X56" s="81"/>
      <c r="Y56" s="369"/>
      <c r="Z56" s="76"/>
      <c r="AA56" s="81"/>
      <c r="AB56" s="81"/>
      <c r="AC56" s="81"/>
      <c r="AD56" s="81"/>
      <c r="AE56" s="81"/>
      <c r="AF56" s="81"/>
      <c r="AG56" s="81"/>
      <c r="AH56" s="81"/>
      <c r="AI56" s="81"/>
      <c r="AJ56" s="81"/>
      <c r="AK56" s="81"/>
      <c r="AL56" s="80"/>
      <c r="AM56" s="81"/>
      <c r="AN56" s="81"/>
      <c r="AO56" s="76"/>
      <c r="AP56" s="82"/>
      <c r="AQ56" s="83"/>
      <c r="AR56" s="82"/>
      <c r="AS56" s="68">
        <f t="shared" si="1"/>
        <v>0</v>
      </c>
      <c r="AT56" s="84"/>
      <c r="AU56" s="83"/>
      <c r="AV56" s="82"/>
      <c r="AW56" s="85"/>
      <c r="AX56" s="83"/>
      <c r="AY56" s="82"/>
      <c r="BA56" s="33"/>
      <c r="BB56" s="33"/>
      <c r="BC56" s="33"/>
      <c r="BD56" s="33"/>
      <c r="BE56" s="33"/>
    </row>
    <row r="57" spans="2:57">
      <c r="B57" s="350">
        <f>+'2.3 Augex (A) - Nominal values'!B57</f>
        <v>0</v>
      </c>
      <c r="C57" s="75"/>
      <c r="D57" s="75"/>
      <c r="E57" s="75"/>
      <c r="F57" s="75"/>
      <c r="G57" s="75"/>
      <c r="H57" s="75"/>
      <c r="I57" s="75"/>
      <c r="J57" s="75"/>
      <c r="K57" s="75"/>
      <c r="L57" s="75"/>
      <c r="M57" s="76"/>
      <c r="N57" s="77"/>
      <c r="O57" s="76"/>
      <c r="P57" s="76"/>
      <c r="Q57" s="77"/>
      <c r="R57" s="76"/>
      <c r="S57" s="76"/>
      <c r="T57" s="76"/>
      <c r="U57" s="78"/>
      <c r="V57" s="79"/>
      <c r="W57" s="80"/>
      <c r="X57" s="81"/>
      <c r="Y57" s="369"/>
      <c r="Z57" s="76"/>
      <c r="AA57" s="81"/>
      <c r="AB57" s="81"/>
      <c r="AC57" s="81"/>
      <c r="AD57" s="81"/>
      <c r="AE57" s="81"/>
      <c r="AF57" s="81"/>
      <c r="AG57" s="81"/>
      <c r="AH57" s="81"/>
      <c r="AI57" s="81"/>
      <c r="AJ57" s="81"/>
      <c r="AK57" s="81"/>
      <c r="AL57" s="80"/>
      <c r="AM57" s="81"/>
      <c r="AN57" s="81"/>
      <c r="AO57" s="76"/>
      <c r="AP57" s="82"/>
      <c r="AQ57" s="83"/>
      <c r="AR57" s="82"/>
      <c r="AS57" s="68">
        <f t="shared" si="1"/>
        <v>0</v>
      </c>
      <c r="AT57" s="84"/>
      <c r="AU57" s="83"/>
      <c r="AV57" s="82"/>
      <c r="AW57" s="85"/>
      <c r="AX57" s="83"/>
      <c r="AY57" s="82"/>
      <c r="BA57" s="33"/>
      <c r="BB57" s="33"/>
      <c r="BC57" s="33"/>
      <c r="BD57" s="33"/>
      <c r="BE57" s="33"/>
    </row>
    <row r="58" spans="2:57">
      <c r="B58" s="350">
        <f>+'2.3 Augex (A) - Nominal values'!B58</f>
        <v>0</v>
      </c>
      <c r="C58" s="75"/>
      <c r="D58" s="75"/>
      <c r="E58" s="75"/>
      <c r="F58" s="75"/>
      <c r="G58" s="75"/>
      <c r="H58" s="75"/>
      <c r="I58" s="75"/>
      <c r="J58" s="75"/>
      <c r="K58" s="75"/>
      <c r="L58" s="75"/>
      <c r="M58" s="76"/>
      <c r="N58" s="77"/>
      <c r="O58" s="76"/>
      <c r="P58" s="76"/>
      <c r="Q58" s="77"/>
      <c r="R58" s="76"/>
      <c r="S58" s="76"/>
      <c r="T58" s="76"/>
      <c r="U58" s="78"/>
      <c r="V58" s="79"/>
      <c r="W58" s="80"/>
      <c r="X58" s="81"/>
      <c r="Y58" s="369"/>
      <c r="Z58" s="76"/>
      <c r="AA58" s="81"/>
      <c r="AB58" s="81"/>
      <c r="AC58" s="81"/>
      <c r="AD58" s="81"/>
      <c r="AE58" s="81"/>
      <c r="AF58" s="81"/>
      <c r="AG58" s="81"/>
      <c r="AH58" s="81"/>
      <c r="AI58" s="81"/>
      <c r="AJ58" s="81"/>
      <c r="AK58" s="81"/>
      <c r="AL58" s="80"/>
      <c r="AM58" s="81"/>
      <c r="AN58" s="81"/>
      <c r="AO58" s="76"/>
      <c r="AP58" s="82"/>
      <c r="AQ58" s="83"/>
      <c r="AR58" s="82"/>
      <c r="AS58" s="68">
        <f t="shared" si="1"/>
        <v>0</v>
      </c>
      <c r="AT58" s="84"/>
      <c r="AU58" s="83"/>
      <c r="AV58" s="82"/>
      <c r="AW58" s="85"/>
      <c r="AX58" s="83"/>
      <c r="AY58" s="82"/>
      <c r="BA58" s="33"/>
      <c r="BB58" s="33"/>
      <c r="BC58" s="33"/>
      <c r="BD58" s="33"/>
      <c r="BE58" s="33"/>
    </row>
    <row r="59" spans="2:57">
      <c r="B59" s="350">
        <f>+'2.3 Augex (A) - Nominal values'!B59</f>
        <v>0</v>
      </c>
      <c r="C59" s="75"/>
      <c r="D59" s="75"/>
      <c r="E59" s="75"/>
      <c r="F59" s="75"/>
      <c r="G59" s="75"/>
      <c r="H59" s="75"/>
      <c r="I59" s="75"/>
      <c r="J59" s="75"/>
      <c r="K59" s="75"/>
      <c r="L59" s="75"/>
      <c r="M59" s="76"/>
      <c r="N59" s="77"/>
      <c r="O59" s="76"/>
      <c r="P59" s="76"/>
      <c r="Q59" s="77"/>
      <c r="R59" s="76"/>
      <c r="S59" s="76"/>
      <c r="T59" s="76"/>
      <c r="U59" s="78"/>
      <c r="V59" s="79"/>
      <c r="W59" s="80"/>
      <c r="X59" s="81"/>
      <c r="Y59" s="369"/>
      <c r="Z59" s="76"/>
      <c r="AA59" s="81"/>
      <c r="AB59" s="81"/>
      <c r="AC59" s="81"/>
      <c r="AD59" s="81"/>
      <c r="AE59" s="81"/>
      <c r="AF59" s="81"/>
      <c r="AG59" s="81"/>
      <c r="AH59" s="81"/>
      <c r="AI59" s="81"/>
      <c r="AJ59" s="81"/>
      <c r="AK59" s="81"/>
      <c r="AL59" s="80"/>
      <c r="AM59" s="81"/>
      <c r="AN59" s="81"/>
      <c r="AO59" s="76"/>
      <c r="AP59" s="82"/>
      <c r="AQ59" s="83"/>
      <c r="AR59" s="82"/>
      <c r="AS59" s="68">
        <f t="shared" si="1"/>
        <v>0</v>
      </c>
      <c r="AT59" s="84"/>
      <c r="AU59" s="83"/>
      <c r="AV59" s="82"/>
      <c r="AW59" s="85"/>
      <c r="AX59" s="83"/>
      <c r="AY59" s="82"/>
      <c r="BA59" s="33"/>
      <c r="BB59" s="33"/>
      <c r="BC59" s="33"/>
      <c r="BD59" s="33"/>
      <c r="BE59" s="33"/>
    </row>
    <row r="60" spans="2:57">
      <c r="B60" s="350">
        <f>+'2.3 Augex (A) - Nominal values'!B60</f>
        <v>0</v>
      </c>
      <c r="C60" s="75"/>
      <c r="D60" s="75"/>
      <c r="E60" s="75"/>
      <c r="F60" s="75"/>
      <c r="G60" s="75"/>
      <c r="H60" s="75"/>
      <c r="I60" s="75"/>
      <c r="J60" s="75"/>
      <c r="K60" s="75"/>
      <c r="L60" s="75"/>
      <c r="M60" s="76"/>
      <c r="N60" s="77"/>
      <c r="O60" s="76"/>
      <c r="P60" s="76"/>
      <c r="Q60" s="77"/>
      <c r="R60" s="76"/>
      <c r="S60" s="76"/>
      <c r="T60" s="76"/>
      <c r="U60" s="78"/>
      <c r="V60" s="79"/>
      <c r="W60" s="80"/>
      <c r="X60" s="81"/>
      <c r="Y60" s="369"/>
      <c r="Z60" s="76"/>
      <c r="AA60" s="81"/>
      <c r="AB60" s="81"/>
      <c r="AC60" s="81"/>
      <c r="AD60" s="81"/>
      <c r="AE60" s="81"/>
      <c r="AF60" s="81"/>
      <c r="AG60" s="81"/>
      <c r="AH60" s="81"/>
      <c r="AI60" s="81"/>
      <c r="AJ60" s="81"/>
      <c r="AK60" s="81"/>
      <c r="AL60" s="80"/>
      <c r="AM60" s="81"/>
      <c r="AN60" s="81"/>
      <c r="AO60" s="76"/>
      <c r="AP60" s="82"/>
      <c r="AQ60" s="83"/>
      <c r="AR60" s="82"/>
      <c r="AS60" s="68">
        <f t="shared" si="1"/>
        <v>0</v>
      </c>
      <c r="AT60" s="84"/>
      <c r="AU60" s="83"/>
      <c r="AV60" s="82"/>
      <c r="AW60" s="85"/>
      <c r="AX60" s="83"/>
      <c r="AY60" s="82"/>
    </row>
    <row r="61" spans="2:57">
      <c r="B61" s="350">
        <f>+'2.3 Augex (A) - Nominal values'!B61</f>
        <v>0</v>
      </c>
      <c r="C61" s="75"/>
      <c r="D61" s="75"/>
      <c r="E61" s="75"/>
      <c r="F61" s="75"/>
      <c r="G61" s="75"/>
      <c r="H61" s="75"/>
      <c r="I61" s="75"/>
      <c r="J61" s="75"/>
      <c r="K61" s="75"/>
      <c r="L61" s="75"/>
      <c r="M61" s="76"/>
      <c r="N61" s="77"/>
      <c r="O61" s="76"/>
      <c r="P61" s="76"/>
      <c r="Q61" s="77"/>
      <c r="R61" s="76"/>
      <c r="S61" s="76"/>
      <c r="T61" s="76"/>
      <c r="U61" s="78"/>
      <c r="V61" s="79"/>
      <c r="W61" s="80"/>
      <c r="X61" s="81"/>
      <c r="Y61" s="369"/>
      <c r="Z61" s="76"/>
      <c r="AA61" s="81"/>
      <c r="AB61" s="81"/>
      <c r="AC61" s="81"/>
      <c r="AD61" s="81"/>
      <c r="AE61" s="81"/>
      <c r="AF61" s="81"/>
      <c r="AG61" s="81"/>
      <c r="AH61" s="81"/>
      <c r="AI61" s="81"/>
      <c r="AJ61" s="81"/>
      <c r="AK61" s="81"/>
      <c r="AL61" s="80"/>
      <c r="AM61" s="81"/>
      <c r="AN61" s="81"/>
      <c r="AO61" s="76"/>
      <c r="AP61" s="82"/>
      <c r="AQ61" s="83"/>
      <c r="AR61" s="82"/>
      <c r="AS61" s="68">
        <f t="shared" si="1"/>
        <v>0</v>
      </c>
      <c r="AT61" s="84"/>
      <c r="AU61" s="83"/>
      <c r="AV61" s="82"/>
      <c r="AW61" s="85"/>
      <c r="AX61" s="83"/>
      <c r="AY61" s="82"/>
      <c r="BB61" s="33"/>
    </row>
    <row r="62" spans="2:57">
      <c r="B62" s="350">
        <f>+'2.3 Augex (A) - Nominal values'!B62</f>
        <v>0</v>
      </c>
      <c r="C62" s="75"/>
      <c r="D62" s="75"/>
      <c r="E62" s="75"/>
      <c r="F62" s="75"/>
      <c r="G62" s="75"/>
      <c r="H62" s="75"/>
      <c r="I62" s="75"/>
      <c r="J62" s="75"/>
      <c r="K62" s="75"/>
      <c r="L62" s="75"/>
      <c r="M62" s="76"/>
      <c r="N62" s="77"/>
      <c r="O62" s="76"/>
      <c r="P62" s="76"/>
      <c r="Q62" s="77"/>
      <c r="R62" s="76"/>
      <c r="S62" s="76"/>
      <c r="T62" s="76"/>
      <c r="U62" s="78"/>
      <c r="V62" s="79"/>
      <c r="W62" s="80"/>
      <c r="X62" s="81"/>
      <c r="Y62" s="369"/>
      <c r="Z62" s="76"/>
      <c r="AA62" s="81"/>
      <c r="AB62" s="81"/>
      <c r="AC62" s="81"/>
      <c r="AD62" s="81"/>
      <c r="AE62" s="81"/>
      <c r="AF62" s="81"/>
      <c r="AG62" s="81"/>
      <c r="AH62" s="81"/>
      <c r="AI62" s="81"/>
      <c r="AJ62" s="81"/>
      <c r="AK62" s="81"/>
      <c r="AL62" s="80"/>
      <c r="AM62" s="81"/>
      <c r="AN62" s="81"/>
      <c r="AO62" s="76"/>
      <c r="AP62" s="82"/>
      <c r="AQ62" s="83"/>
      <c r="AR62" s="82"/>
      <c r="AS62" s="68">
        <f t="shared" si="1"/>
        <v>0</v>
      </c>
      <c r="AT62" s="84"/>
      <c r="AU62" s="83"/>
      <c r="AV62" s="82"/>
      <c r="AW62" s="85"/>
      <c r="AX62" s="83"/>
      <c r="AY62" s="82"/>
    </row>
    <row r="63" spans="2:57">
      <c r="B63" s="350">
        <f>+'2.3 Augex (A) - Nominal values'!B63</f>
        <v>0</v>
      </c>
      <c r="C63" s="75"/>
      <c r="D63" s="75"/>
      <c r="E63" s="75"/>
      <c r="F63" s="75"/>
      <c r="G63" s="75"/>
      <c r="H63" s="75"/>
      <c r="I63" s="75"/>
      <c r="J63" s="75"/>
      <c r="K63" s="75"/>
      <c r="L63" s="75"/>
      <c r="M63" s="76"/>
      <c r="N63" s="77"/>
      <c r="O63" s="76"/>
      <c r="P63" s="76"/>
      <c r="Q63" s="77"/>
      <c r="R63" s="76"/>
      <c r="S63" s="76"/>
      <c r="T63" s="76"/>
      <c r="U63" s="78"/>
      <c r="V63" s="79"/>
      <c r="W63" s="80"/>
      <c r="X63" s="81"/>
      <c r="Y63" s="369"/>
      <c r="Z63" s="76"/>
      <c r="AA63" s="81"/>
      <c r="AB63" s="81"/>
      <c r="AC63" s="81"/>
      <c r="AD63" s="81"/>
      <c r="AE63" s="81"/>
      <c r="AF63" s="81"/>
      <c r="AG63" s="81"/>
      <c r="AH63" s="81"/>
      <c r="AI63" s="81"/>
      <c r="AJ63" s="81"/>
      <c r="AK63" s="81"/>
      <c r="AL63" s="80"/>
      <c r="AM63" s="81"/>
      <c r="AN63" s="81"/>
      <c r="AO63" s="76"/>
      <c r="AP63" s="82"/>
      <c r="AQ63" s="83"/>
      <c r="AR63" s="82"/>
      <c r="AS63" s="68">
        <f t="shared" si="1"/>
        <v>0</v>
      </c>
      <c r="AT63" s="84"/>
      <c r="AU63" s="83"/>
      <c r="AV63" s="82"/>
      <c r="AW63" s="85"/>
      <c r="AX63" s="83"/>
      <c r="AY63" s="82"/>
    </row>
    <row r="64" spans="2:57">
      <c r="B64" s="350">
        <f>+'2.3 Augex (A) - Nominal values'!B64</f>
        <v>0</v>
      </c>
      <c r="C64" s="75"/>
      <c r="D64" s="75"/>
      <c r="E64" s="75"/>
      <c r="F64" s="75"/>
      <c r="G64" s="75"/>
      <c r="H64" s="75"/>
      <c r="I64" s="75"/>
      <c r="J64" s="75"/>
      <c r="K64" s="75"/>
      <c r="L64" s="75"/>
      <c r="M64" s="76"/>
      <c r="N64" s="77"/>
      <c r="O64" s="76"/>
      <c r="P64" s="76"/>
      <c r="Q64" s="77"/>
      <c r="R64" s="76"/>
      <c r="S64" s="76"/>
      <c r="T64" s="76"/>
      <c r="U64" s="78"/>
      <c r="V64" s="79"/>
      <c r="W64" s="80"/>
      <c r="X64" s="81"/>
      <c r="Y64" s="369"/>
      <c r="Z64" s="76"/>
      <c r="AA64" s="81"/>
      <c r="AB64" s="81"/>
      <c r="AC64" s="81"/>
      <c r="AD64" s="81"/>
      <c r="AE64" s="81"/>
      <c r="AF64" s="81"/>
      <c r="AG64" s="81"/>
      <c r="AH64" s="81"/>
      <c r="AI64" s="81"/>
      <c r="AJ64" s="81"/>
      <c r="AK64" s="81"/>
      <c r="AL64" s="80"/>
      <c r="AM64" s="81"/>
      <c r="AN64" s="81"/>
      <c r="AO64" s="76"/>
      <c r="AP64" s="82"/>
      <c r="AQ64" s="83"/>
      <c r="AR64" s="82"/>
      <c r="AS64" s="86">
        <f t="shared" si="1"/>
        <v>0</v>
      </c>
      <c r="AT64" s="84"/>
      <c r="AU64" s="83"/>
      <c r="AV64" s="82"/>
      <c r="AW64" s="85"/>
      <c r="AX64" s="83"/>
      <c r="AY64" s="82"/>
    </row>
    <row r="65" spans="2:74">
      <c r="B65" s="87"/>
      <c r="C65" s="88"/>
      <c r="D65" s="88"/>
      <c r="E65" s="88"/>
      <c r="F65" s="88"/>
      <c r="G65" s="88"/>
      <c r="H65" s="88"/>
      <c r="I65" s="88"/>
      <c r="J65" s="88"/>
      <c r="K65" s="88"/>
      <c r="L65" s="88"/>
      <c r="M65" s="89"/>
      <c r="N65" s="90" t="s">
        <v>52</v>
      </c>
      <c r="O65" s="89"/>
      <c r="P65" s="89"/>
      <c r="Q65" s="89"/>
      <c r="R65" s="89"/>
      <c r="S65" s="89"/>
      <c r="T65" s="89"/>
      <c r="U65" s="91"/>
      <c r="V65" s="92"/>
      <c r="W65" s="93"/>
      <c r="X65" s="94"/>
      <c r="Y65" s="454"/>
      <c r="Z65" s="89"/>
      <c r="AA65" s="94"/>
      <c r="AB65" s="94"/>
      <c r="AC65" s="94"/>
      <c r="AD65" s="94"/>
      <c r="AE65" s="94"/>
      <c r="AF65" s="94"/>
      <c r="AG65" s="94"/>
      <c r="AH65" s="94"/>
      <c r="AI65" s="94"/>
      <c r="AJ65" s="94"/>
      <c r="AK65" s="94"/>
      <c r="AL65" s="93"/>
      <c r="AM65" s="94"/>
      <c r="AN65" s="94"/>
      <c r="AO65" s="89"/>
      <c r="AP65" s="95"/>
      <c r="AQ65" s="96"/>
      <c r="AR65" s="95"/>
      <c r="AS65" s="85"/>
      <c r="AT65" s="85"/>
      <c r="AU65" s="96"/>
      <c r="AV65" s="95"/>
      <c r="AW65" s="97"/>
      <c r="AX65" s="83"/>
      <c r="AY65" s="82"/>
    </row>
    <row r="66" spans="2:74" ht="15.75" thickBot="1">
      <c r="B66" s="98"/>
      <c r="C66" s="99"/>
      <c r="D66" s="99"/>
      <c r="E66" s="99"/>
      <c r="F66" s="99"/>
      <c r="G66" s="99"/>
      <c r="H66" s="99"/>
      <c r="I66" s="99"/>
      <c r="J66" s="99"/>
      <c r="K66" s="99"/>
      <c r="L66" s="99"/>
      <c r="M66" s="100"/>
      <c r="N66" s="101"/>
      <c r="O66" s="100"/>
      <c r="P66" s="100"/>
      <c r="Q66" s="100"/>
      <c r="R66" s="100"/>
      <c r="S66" s="100"/>
      <c r="T66" s="100"/>
      <c r="U66" s="102"/>
      <c r="V66" s="103"/>
      <c r="W66" s="104"/>
      <c r="X66" s="105"/>
      <c r="Y66" s="105"/>
      <c r="Z66" s="100"/>
      <c r="AA66" s="105"/>
      <c r="AB66" s="105"/>
      <c r="AC66" s="105"/>
      <c r="AD66" s="105"/>
      <c r="AE66" s="105"/>
      <c r="AF66" s="105"/>
      <c r="AG66" s="105"/>
      <c r="AH66" s="105"/>
      <c r="AI66" s="105"/>
      <c r="AJ66" s="105"/>
      <c r="AK66" s="105"/>
      <c r="AL66" s="104"/>
      <c r="AM66" s="105"/>
      <c r="AN66" s="105"/>
      <c r="AO66" s="100"/>
      <c r="AP66" s="106"/>
      <c r="AQ66" s="107"/>
      <c r="AR66" s="106"/>
      <c r="AS66" s="108"/>
      <c r="AT66" s="108"/>
      <c r="AU66" s="107"/>
      <c r="AV66" s="106"/>
      <c r="AW66" s="108"/>
      <c r="AX66" s="107"/>
      <c r="AY66" s="106"/>
    </row>
    <row r="67" spans="2:74">
      <c r="B67" s="109"/>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09"/>
      <c r="BA67" s="109"/>
      <c r="BB67" s="109"/>
      <c r="BC67" s="109"/>
      <c r="BD67" s="109"/>
      <c r="BE67" s="109"/>
      <c r="BF67" s="109"/>
      <c r="BG67" s="109"/>
      <c r="BH67" s="109"/>
    </row>
    <row r="69" spans="2:74" ht="15.75">
      <c r="B69" s="11" t="s">
        <v>53</v>
      </c>
      <c r="C69" s="11"/>
      <c r="D69" s="11"/>
      <c r="E69" s="11"/>
      <c r="F69" s="11"/>
      <c r="G69" s="11"/>
      <c r="H69" s="11"/>
      <c r="I69" s="11"/>
      <c r="J69" s="11"/>
      <c r="K69" s="11"/>
      <c r="L69" s="11"/>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row>
    <row r="70" spans="2:74" ht="18.75" thickBot="1">
      <c r="B70" s="13" t="s">
        <v>54</v>
      </c>
      <c r="C70" s="13"/>
      <c r="D70" s="13"/>
      <c r="E70" s="13"/>
      <c r="F70" s="13"/>
      <c r="G70" s="13"/>
      <c r="H70" s="13"/>
      <c r="I70" s="13"/>
      <c r="J70" s="13"/>
      <c r="K70" s="13"/>
      <c r="L70" s="13"/>
      <c r="M70" s="15"/>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c r="AM70" s="110"/>
      <c r="AN70" s="110"/>
      <c r="AO70" s="110"/>
      <c r="AP70" s="110"/>
      <c r="AQ70" s="110"/>
      <c r="AR70" s="110"/>
      <c r="AS70" s="110"/>
      <c r="AT70" s="110"/>
      <c r="AU70" s="110"/>
      <c r="AV70" s="110"/>
      <c r="AW70" s="110"/>
      <c r="AX70" s="110"/>
      <c r="AY70" s="110"/>
      <c r="AZ70" s="110"/>
      <c r="BA70" s="110"/>
      <c r="BB70" s="110"/>
      <c r="BC70" s="110"/>
      <c r="BD70" s="110"/>
      <c r="BE70" s="110"/>
      <c r="BF70" s="110"/>
      <c r="BG70" s="110"/>
      <c r="BH70" s="110"/>
      <c r="BI70" s="110"/>
      <c r="BJ70" s="110"/>
      <c r="BK70" s="110"/>
      <c r="BL70" s="110"/>
      <c r="BM70" s="110"/>
      <c r="BN70" s="110"/>
      <c r="BO70" s="110"/>
      <c r="BP70" s="110"/>
      <c r="BQ70" s="110"/>
      <c r="BR70" s="110"/>
      <c r="BS70" s="110"/>
      <c r="BT70" s="110"/>
      <c r="BU70" s="110"/>
      <c r="BV70" s="110"/>
    </row>
    <row r="71" spans="2:74" ht="15.75" customHeight="1" thickBot="1">
      <c r="B71" s="483" t="s">
        <v>17</v>
      </c>
      <c r="C71" s="484"/>
      <c r="D71" s="484"/>
      <c r="E71" s="484"/>
      <c r="F71" s="484"/>
      <c r="G71" s="484"/>
      <c r="H71" s="484"/>
      <c r="I71" s="484"/>
      <c r="J71" s="484"/>
      <c r="K71" s="484"/>
      <c r="L71" s="484"/>
      <c r="M71" s="484"/>
      <c r="N71" s="484"/>
      <c r="O71" s="484"/>
      <c r="P71" s="484"/>
      <c r="Q71" s="485"/>
      <c r="R71" s="486" t="s">
        <v>18</v>
      </c>
      <c r="S71" s="487"/>
      <c r="T71" s="487"/>
      <c r="U71" s="487"/>
      <c r="V71" s="487"/>
      <c r="W71" s="487"/>
      <c r="X71" s="487"/>
      <c r="Y71" s="487"/>
      <c r="Z71" s="487"/>
      <c r="AA71" s="487"/>
      <c r="AB71" s="487"/>
      <c r="AC71" s="487"/>
      <c r="AD71" s="487"/>
      <c r="AE71" s="487"/>
      <c r="AF71" s="487"/>
      <c r="AG71" s="487"/>
      <c r="AH71" s="487"/>
      <c r="AI71" s="487"/>
      <c r="AJ71" s="487"/>
      <c r="AK71" s="487"/>
      <c r="AL71" s="487"/>
      <c r="AM71" s="487"/>
      <c r="AN71" s="488"/>
      <c r="AO71" s="489" t="s">
        <v>19</v>
      </c>
      <c r="AP71" s="490"/>
      <c r="AQ71" s="16"/>
      <c r="AR71" s="16"/>
      <c r="AS71" s="489" t="s">
        <v>20</v>
      </c>
      <c r="AT71" s="490"/>
      <c r="AU71" s="17"/>
      <c r="AV71" s="491" t="s">
        <v>21</v>
      </c>
      <c r="AW71" s="492"/>
      <c r="AX71" s="111"/>
      <c r="AZ71" s="111"/>
      <c r="BA71" s="33"/>
      <c r="BB71" s="34"/>
      <c r="BC71" s="33"/>
      <c r="BD71" s="18"/>
      <c r="BE71" s="18"/>
      <c r="BF71" s="18"/>
      <c r="BG71" s="18"/>
      <c r="BH71" s="18"/>
      <c r="BI71" s="18"/>
      <c r="BJ71" s="18"/>
      <c r="BK71" s="18"/>
      <c r="BL71" s="18"/>
      <c r="BM71" s="18"/>
      <c r="BN71" s="18"/>
      <c r="BO71" s="18"/>
    </row>
    <row r="72" spans="2:74" ht="40.5" customHeight="1">
      <c r="B72" s="19" t="s">
        <v>55</v>
      </c>
      <c r="C72" s="20"/>
      <c r="D72" s="20"/>
      <c r="E72" s="20"/>
      <c r="F72" s="20"/>
      <c r="G72" s="20"/>
      <c r="H72" s="20"/>
      <c r="I72" s="20"/>
      <c r="J72" s="20"/>
      <c r="K72" s="20"/>
      <c r="L72" s="20"/>
      <c r="M72" s="20" t="s">
        <v>24</v>
      </c>
      <c r="N72" s="21" t="s">
        <v>25</v>
      </c>
      <c r="O72" s="21" t="s">
        <v>26</v>
      </c>
      <c r="P72" s="112" t="s">
        <v>27</v>
      </c>
      <c r="Q72" s="113" t="s">
        <v>56</v>
      </c>
      <c r="R72" s="475" t="s">
        <v>57</v>
      </c>
      <c r="S72" s="476"/>
      <c r="T72" s="477"/>
      <c r="U72" s="478" t="s">
        <v>58</v>
      </c>
      <c r="V72" s="476"/>
      <c r="W72" s="477"/>
      <c r="X72" s="478" t="s">
        <v>59</v>
      </c>
      <c r="Y72" s="476"/>
      <c r="Z72" s="476"/>
      <c r="AA72" s="477"/>
      <c r="AB72" s="23"/>
      <c r="AC72" s="23"/>
      <c r="AD72" s="23"/>
      <c r="AE72" s="23"/>
      <c r="AF72" s="23"/>
      <c r="AG72" s="23"/>
      <c r="AH72" s="23"/>
      <c r="AI72" s="23"/>
      <c r="AJ72" s="23"/>
      <c r="AK72" s="23"/>
      <c r="AL72" s="24" t="s">
        <v>33</v>
      </c>
      <c r="AM72" s="478" t="s">
        <v>34</v>
      </c>
      <c r="AN72" s="479"/>
      <c r="AO72" s="25" t="s">
        <v>35</v>
      </c>
      <c r="AP72" s="26" t="s">
        <v>36</v>
      </c>
      <c r="AQ72" s="27" t="s">
        <v>37</v>
      </c>
      <c r="AR72" s="27" t="s">
        <v>38</v>
      </c>
      <c r="AS72" s="28" t="s">
        <v>39</v>
      </c>
      <c r="AT72" s="29" t="s">
        <v>40</v>
      </c>
      <c r="AU72" s="30" t="s">
        <v>41</v>
      </c>
      <c r="AV72" s="31" t="s">
        <v>42</v>
      </c>
      <c r="AW72" s="32" t="s">
        <v>43</v>
      </c>
      <c r="AX72" s="114"/>
      <c r="BA72" s="33"/>
      <c r="BB72" s="43"/>
      <c r="BC72" s="33"/>
    </row>
    <row r="73" spans="2:74" ht="30" customHeight="1" thickBot="1">
      <c r="B73" s="115"/>
      <c r="C73" s="116"/>
      <c r="D73" s="116"/>
      <c r="E73" s="116"/>
      <c r="F73" s="116"/>
      <c r="G73" s="116"/>
      <c r="H73" s="116"/>
      <c r="I73" s="116"/>
      <c r="J73" s="116"/>
      <c r="K73" s="116"/>
      <c r="L73" s="116"/>
      <c r="M73" s="116"/>
      <c r="N73" s="36" t="s">
        <v>44</v>
      </c>
      <c r="O73" s="36" t="s">
        <v>44</v>
      </c>
      <c r="P73" s="36" t="s">
        <v>44</v>
      </c>
      <c r="Q73" s="39" t="s">
        <v>60</v>
      </c>
      <c r="R73" s="36" t="s">
        <v>61</v>
      </c>
      <c r="S73" s="37" t="s">
        <v>62</v>
      </c>
      <c r="T73" s="37" t="s">
        <v>49</v>
      </c>
      <c r="U73" s="37" t="s">
        <v>63</v>
      </c>
      <c r="V73" s="37" t="s">
        <v>64</v>
      </c>
      <c r="W73" s="37" t="s">
        <v>49</v>
      </c>
      <c r="X73" s="37" t="s">
        <v>63</v>
      </c>
      <c r="Y73" s="37"/>
      <c r="Z73" s="37" t="s">
        <v>64</v>
      </c>
      <c r="AA73" s="37" t="s">
        <v>49</v>
      </c>
      <c r="AB73" s="37"/>
      <c r="AC73" s="37"/>
      <c r="AD73" s="37"/>
      <c r="AE73" s="37"/>
      <c r="AF73" s="37"/>
      <c r="AG73" s="37"/>
      <c r="AH73" s="37"/>
      <c r="AI73" s="37"/>
      <c r="AJ73" s="37"/>
      <c r="AK73" s="37"/>
      <c r="AL73" s="37" t="s">
        <v>49</v>
      </c>
      <c r="AM73" s="37" t="s">
        <v>51</v>
      </c>
      <c r="AN73" s="40" t="s">
        <v>49</v>
      </c>
      <c r="AO73" s="35" t="s">
        <v>49</v>
      </c>
      <c r="AP73" s="39" t="s">
        <v>49</v>
      </c>
      <c r="AQ73" s="41"/>
      <c r="AR73" s="41"/>
      <c r="AS73" s="37" t="s">
        <v>49</v>
      </c>
      <c r="AT73" s="40" t="s">
        <v>49</v>
      </c>
      <c r="AU73" s="42" t="s">
        <v>49</v>
      </c>
      <c r="AV73" s="36" t="s">
        <v>49</v>
      </c>
      <c r="AW73" s="39" t="s">
        <v>49</v>
      </c>
      <c r="BA73" s="33"/>
      <c r="BB73" s="56"/>
      <c r="BC73" s="33"/>
    </row>
    <row r="74" spans="2:74" ht="30">
      <c r="B74" s="117" t="s">
        <v>187</v>
      </c>
      <c r="C74" s="118"/>
      <c r="D74" s="118"/>
      <c r="E74" s="118"/>
      <c r="F74" s="118"/>
      <c r="G74" s="118"/>
      <c r="H74" s="118"/>
      <c r="I74" s="118"/>
      <c r="J74" s="118"/>
      <c r="K74" s="118"/>
      <c r="L74" s="118"/>
      <c r="M74" s="119" t="s">
        <v>188</v>
      </c>
      <c r="N74" s="120" t="s">
        <v>1</v>
      </c>
      <c r="O74" s="120" t="s">
        <v>153</v>
      </c>
      <c r="P74" s="120">
        <v>66</v>
      </c>
      <c r="Q74" s="121">
        <v>17</v>
      </c>
      <c r="R74" s="122">
        <v>82</v>
      </c>
      <c r="S74" s="123"/>
      <c r="T74" s="124"/>
      <c r="U74" s="120">
        <v>17</v>
      </c>
      <c r="V74" s="125"/>
      <c r="W74" s="124"/>
      <c r="X74" s="125"/>
      <c r="Y74" s="125"/>
      <c r="Z74" s="123"/>
      <c r="AA74" s="124"/>
      <c r="AB74" s="124"/>
      <c r="AC74" s="124"/>
      <c r="AD74" s="124"/>
      <c r="AE74" s="124"/>
      <c r="AF74" s="124"/>
      <c r="AG74" s="124"/>
      <c r="AH74" s="124"/>
      <c r="AI74" s="124"/>
      <c r="AJ74" s="124"/>
      <c r="AK74" s="124"/>
      <c r="AL74" s="124"/>
      <c r="AM74" s="120"/>
      <c r="AN74" s="126"/>
      <c r="AO74" s="127"/>
      <c r="AP74" s="126"/>
      <c r="AQ74" s="128">
        <f>SUM(T74,W74,AA74,AL74,AN74,AO74,AP74)</f>
        <v>0</v>
      </c>
      <c r="AR74" s="129" t="s">
        <v>183</v>
      </c>
      <c r="AS74" s="127"/>
      <c r="AT74" s="126"/>
      <c r="AU74" s="130"/>
      <c r="AV74" s="131"/>
      <c r="AW74" s="126"/>
      <c r="BA74" s="33"/>
      <c r="BB74" s="56"/>
      <c r="BC74" s="33"/>
    </row>
    <row r="75" spans="2:74" ht="30">
      <c r="B75" s="132" t="s">
        <v>189</v>
      </c>
      <c r="C75" s="133"/>
      <c r="D75" s="133"/>
      <c r="E75" s="133"/>
      <c r="F75" s="133"/>
      <c r="G75" s="133"/>
      <c r="H75" s="133"/>
      <c r="I75" s="133"/>
      <c r="J75" s="133"/>
      <c r="K75" s="133"/>
      <c r="L75" s="133"/>
      <c r="M75" s="134" t="s">
        <v>190</v>
      </c>
      <c r="N75" s="135" t="s">
        <v>2</v>
      </c>
      <c r="O75" s="135" t="s">
        <v>153</v>
      </c>
      <c r="P75" s="135">
        <v>132</v>
      </c>
      <c r="Q75" s="136">
        <v>4.3</v>
      </c>
      <c r="R75" s="137">
        <v>0</v>
      </c>
      <c r="S75" s="138"/>
      <c r="T75" s="139"/>
      <c r="U75" s="135">
        <v>0</v>
      </c>
      <c r="V75" s="140"/>
      <c r="W75" s="139"/>
      <c r="X75" s="140">
        <v>8.6</v>
      </c>
      <c r="Y75" s="140"/>
      <c r="Z75" s="138"/>
      <c r="AA75" s="139"/>
      <c r="AB75" s="139"/>
      <c r="AC75" s="139"/>
      <c r="AD75" s="139"/>
      <c r="AE75" s="139"/>
      <c r="AF75" s="139"/>
      <c r="AG75" s="139"/>
      <c r="AH75" s="139"/>
      <c r="AI75" s="139"/>
      <c r="AJ75" s="139"/>
      <c r="AK75" s="139"/>
      <c r="AL75" s="139"/>
      <c r="AM75" s="135"/>
      <c r="AN75" s="141"/>
      <c r="AO75" s="142"/>
      <c r="AP75" s="141"/>
      <c r="AQ75" s="447">
        <f t="shared" ref="AQ75:AQ82" si="2">SUM(T75,W75,AA75,AL75,AN75,AO75,AP75)</f>
        <v>0</v>
      </c>
      <c r="AR75" s="143" t="s">
        <v>181</v>
      </c>
      <c r="AS75" s="142"/>
      <c r="AT75" s="141"/>
      <c r="AU75" s="144"/>
      <c r="AV75" s="145"/>
      <c r="AW75" s="141"/>
      <c r="BA75" s="33"/>
      <c r="BB75" s="56"/>
      <c r="BC75" s="33"/>
    </row>
    <row r="76" spans="2:74" ht="30">
      <c r="B76" s="132" t="s">
        <v>191</v>
      </c>
      <c r="C76" s="133"/>
      <c r="D76" s="133"/>
      <c r="E76" s="133"/>
      <c r="F76" s="133"/>
      <c r="G76" s="133"/>
      <c r="H76" s="133"/>
      <c r="I76" s="133"/>
      <c r="J76" s="133"/>
      <c r="K76" s="133"/>
      <c r="L76" s="133"/>
      <c r="M76" s="134" t="s">
        <v>192</v>
      </c>
      <c r="N76" s="135" t="s">
        <v>1</v>
      </c>
      <c r="O76" s="135" t="s">
        <v>153</v>
      </c>
      <c r="P76" s="135">
        <v>66</v>
      </c>
      <c r="Q76" s="136">
        <v>53</v>
      </c>
      <c r="R76" s="137">
        <v>196</v>
      </c>
      <c r="S76" s="138"/>
      <c r="T76" s="139"/>
      <c r="U76" s="135">
        <v>53</v>
      </c>
      <c r="V76" s="140"/>
      <c r="W76" s="139"/>
      <c r="X76" s="140"/>
      <c r="Y76" s="140"/>
      <c r="Z76" s="138"/>
      <c r="AA76" s="139"/>
      <c r="AB76" s="139"/>
      <c r="AC76" s="139"/>
      <c r="AD76" s="139"/>
      <c r="AE76" s="139"/>
      <c r="AF76" s="139"/>
      <c r="AG76" s="139"/>
      <c r="AH76" s="139"/>
      <c r="AI76" s="139"/>
      <c r="AJ76" s="139"/>
      <c r="AK76" s="139"/>
      <c r="AL76" s="139"/>
      <c r="AM76" s="135"/>
      <c r="AN76" s="141"/>
      <c r="AO76" s="142"/>
      <c r="AP76" s="141"/>
      <c r="AQ76" s="447">
        <f t="shared" si="2"/>
        <v>0</v>
      </c>
      <c r="AR76" s="146" t="s">
        <v>148</v>
      </c>
      <c r="AS76" s="142"/>
      <c r="AT76" s="141"/>
      <c r="AU76" s="144"/>
      <c r="AV76" s="145"/>
      <c r="AW76" s="141"/>
      <c r="BA76" s="33"/>
      <c r="BB76" s="56"/>
      <c r="BC76" s="33"/>
    </row>
    <row r="77" spans="2:74" ht="30">
      <c r="B77" s="132" t="s">
        <v>193</v>
      </c>
      <c r="C77" s="133"/>
      <c r="D77" s="133"/>
      <c r="E77" s="133"/>
      <c r="F77" s="133"/>
      <c r="G77" s="133"/>
      <c r="H77" s="133"/>
      <c r="I77" s="133"/>
      <c r="J77" s="133"/>
      <c r="K77" s="133"/>
      <c r="L77" s="133"/>
      <c r="M77" s="147" t="s">
        <v>194</v>
      </c>
      <c r="N77" s="135" t="s">
        <v>2</v>
      </c>
      <c r="O77" s="135" t="s">
        <v>153</v>
      </c>
      <c r="P77" s="135">
        <v>132</v>
      </c>
      <c r="Q77" s="136">
        <v>24.6</v>
      </c>
      <c r="R77" s="137">
        <v>122</v>
      </c>
      <c r="S77" s="138"/>
      <c r="T77" s="139"/>
      <c r="U77" s="135">
        <v>49.2</v>
      </c>
      <c r="V77" s="140"/>
      <c r="W77" s="139"/>
      <c r="X77" s="140"/>
      <c r="Y77" s="140"/>
      <c r="Z77" s="138"/>
      <c r="AA77" s="139"/>
      <c r="AB77" s="139"/>
      <c r="AC77" s="139"/>
      <c r="AD77" s="139"/>
      <c r="AE77" s="139"/>
      <c r="AF77" s="139"/>
      <c r="AG77" s="139"/>
      <c r="AH77" s="139"/>
      <c r="AI77" s="139"/>
      <c r="AJ77" s="139"/>
      <c r="AK77" s="139"/>
      <c r="AL77" s="139"/>
      <c r="AM77" s="135"/>
      <c r="AN77" s="141"/>
      <c r="AO77" s="142"/>
      <c r="AP77" s="141"/>
      <c r="AQ77" s="447">
        <f t="shared" si="2"/>
        <v>0</v>
      </c>
      <c r="AR77" s="146" t="s">
        <v>148</v>
      </c>
      <c r="AS77" s="142"/>
      <c r="AT77" s="141"/>
      <c r="AU77" s="144"/>
      <c r="AV77" s="145"/>
      <c r="AW77" s="141"/>
      <c r="BA77" s="33"/>
      <c r="BB77" s="56"/>
      <c r="BC77" s="33"/>
    </row>
    <row r="78" spans="2:74" ht="30">
      <c r="B78" s="132" t="s">
        <v>195</v>
      </c>
      <c r="C78" s="133"/>
      <c r="D78" s="133"/>
      <c r="E78" s="133"/>
      <c r="F78" s="133"/>
      <c r="G78" s="133"/>
      <c r="H78" s="133"/>
      <c r="I78" s="133"/>
      <c r="J78" s="133"/>
      <c r="K78" s="133"/>
      <c r="L78" s="133"/>
      <c r="M78" s="147" t="s">
        <v>196</v>
      </c>
      <c r="N78" s="135" t="s">
        <v>2</v>
      </c>
      <c r="O78" s="135" t="s">
        <v>153</v>
      </c>
      <c r="P78" s="135">
        <v>132</v>
      </c>
      <c r="Q78" s="136">
        <v>20</v>
      </c>
      <c r="R78" s="137">
        <v>79</v>
      </c>
      <c r="S78" s="138"/>
      <c r="T78" s="139"/>
      <c r="U78" s="135">
        <v>40</v>
      </c>
      <c r="V78" s="140"/>
      <c r="W78" s="139"/>
      <c r="X78" s="140"/>
      <c r="Y78" s="140"/>
      <c r="Z78" s="138"/>
      <c r="AA78" s="139"/>
      <c r="AB78" s="139"/>
      <c r="AC78" s="139"/>
      <c r="AD78" s="139"/>
      <c r="AE78" s="139"/>
      <c r="AF78" s="139"/>
      <c r="AG78" s="139"/>
      <c r="AH78" s="139"/>
      <c r="AI78" s="139"/>
      <c r="AJ78" s="139"/>
      <c r="AK78" s="139"/>
      <c r="AL78" s="139"/>
      <c r="AM78" s="135"/>
      <c r="AN78" s="141"/>
      <c r="AO78" s="142"/>
      <c r="AP78" s="141"/>
      <c r="AQ78" s="447">
        <f t="shared" si="2"/>
        <v>0</v>
      </c>
      <c r="AR78" s="146" t="s">
        <v>148</v>
      </c>
      <c r="AS78" s="142"/>
      <c r="AT78" s="141"/>
      <c r="AU78" s="144"/>
      <c r="AV78" s="145"/>
      <c r="AW78" s="141"/>
      <c r="BA78" s="33"/>
      <c r="BB78" s="56"/>
      <c r="BC78" s="33"/>
    </row>
    <row r="79" spans="2:74" ht="30">
      <c r="B79" s="132" t="s">
        <v>197</v>
      </c>
      <c r="C79" s="133"/>
      <c r="D79" s="133"/>
      <c r="E79" s="133"/>
      <c r="F79" s="133"/>
      <c r="G79" s="133"/>
      <c r="H79" s="133"/>
      <c r="I79" s="133"/>
      <c r="J79" s="133"/>
      <c r="K79" s="133"/>
      <c r="L79" s="133"/>
      <c r="M79" s="147" t="s">
        <v>198</v>
      </c>
      <c r="N79" s="135" t="s">
        <v>2</v>
      </c>
      <c r="O79" s="135" t="s">
        <v>153</v>
      </c>
      <c r="P79" s="135">
        <v>66</v>
      </c>
      <c r="Q79" s="136">
        <v>3.4</v>
      </c>
      <c r="R79" s="137">
        <v>0</v>
      </c>
      <c r="S79" s="138"/>
      <c r="T79" s="139"/>
      <c r="U79" s="135">
        <v>0</v>
      </c>
      <c r="V79" s="140"/>
      <c r="W79" s="139"/>
      <c r="X79" s="140">
        <v>6.6</v>
      </c>
      <c r="Y79" s="140"/>
      <c r="Z79" s="138"/>
      <c r="AA79" s="139"/>
      <c r="AB79" s="139"/>
      <c r="AC79" s="139"/>
      <c r="AD79" s="139"/>
      <c r="AE79" s="139"/>
      <c r="AF79" s="139"/>
      <c r="AG79" s="139"/>
      <c r="AH79" s="139"/>
      <c r="AI79" s="139"/>
      <c r="AJ79" s="139"/>
      <c r="AK79" s="139"/>
      <c r="AL79" s="139"/>
      <c r="AM79" s="135"/>
      <c r="AN79" s="141"/>
      <c r="AO79" s="142"/>
      <c r="AP79" s="141"/>
      <c r="AQ79" s="447">
        <f t="shared" si="2"/>
        <v>0</v>
      </c>
      <c r="AR79" s="146" t="s">
        <v>182</v>
      </c>
      <c r="AS79" s="142"/>
      <c r="AT79" s="141"/>
      <c r="AU79" s="144"/>
      <c r="AV79" s="145"/>
      <c r="AW79" s="141"/>
      <c r="BA79" s="33"/>
      <c r="BB79" s="56"/>
      <c r="BC79" s="33"/>
    </row>
    <row r="80" spans="2:74" ht="30">
      <c r="B80" s="148" t="s">
        <v>199</v>
      </c>
      <c r="C80" s="133"/>
      <c r="D80" s="133"/>
      <c r="E80" s="133"/>
      <c r="F80" s="133"/>
      <c r="G80" s="133"/>
      <c r="H80" s="133"/>
      <c r="I80" s="133"/>
      <c r="J80" s="133"/>
      <c r="K80" s="133"/>
      <c r="L80" s="133"/>
      <c r="M80" s="147" t="s">
        <v>200</v>
      </c>
      <c r="N80" s="135" t="s">
        <v>1</v>
      </c>
      <c r="O80" s="135" t="s">
        <v>153</v>
      </c>
      <c r="P80" s="135">
        <v>132</v>
      </c>
      <c r="Q80" s="136">
        <v>58</v>
      </c>
      <c r="R80" s="137">
        <v>283</v>
      </c>
      <c r="S80" s="138"/>
      <c r="T80" s="139"/>
      <c r="U80" s="135">
        <v>58</v>
      </c>
      <c r="V80" s="140"/>
      <c r="W80" s="139"/>
      <c r="X80" s="140"/>
      <c r="Y80" s="140"/>
      <c r="Z80" s="138"/>
      <c r="AA80" s="139"/>
      <c r="AB80" s="139"/>
      <c r="AC80" s="139"/>
      <c r="AD80" s="139"/>
      <c r="AE80" s="139"/>
      <c r="AF80" s="139"/>
      <c r="AG80" s="139"/>
      <c r="AH80" s="139"/>
      <c r="AI80" s="139"/>
      <c r="AJ80" s="139"/>
      <c r="AK80" s="139"/>
      <c r="AL80" s="139"/>
      <c r="AM80" s="135"/>
      <c r="AN80" s="141"/>
      <c r="AO80" s="142"/>
      <c r="AP80" s="141"/>
      <c r="AQ80" s="447">
        <f t="shared" si="2"/>
        <v>0</v>
      </c>
      <c r="AR80" s="146" t="s">
        <v>148</v>
      </c>
      <c r="AS80" s="142"/>
      <c r="AT80" s="141"/>
      <c r="AU80" s="144"/>
      <c r="AV80" s="145"/>
      <c r="AW80" s="141"/>
      <c r="BA80" s="33"/>
      <c r="BB80" s="56"/>
      <c r="BC80" s="33"/>
    </row>
    <row r="81" spans="2:55">
      <c r="B81" s="148"/>
      <c r="C81" s="133"/>
      <c r="D81" s="133"/>
      <c r="E81" s="133"/>
      <c r="F81" s="133"/>
      <c r="G81" s="133"/>
      <c r="H81" s="133"/>
      <c r="I81" s="133"/>
      <c r="J81" s="133"/>
      <c r="K81" s="133"/>
      <c r="L81" s="133"/>
      <c r="M81" s="147"/>
      <c r="N81" s="135"/>
      <c r="O81" s="135"/>
      <c r="P81" s="135"/>
      <c r="Q81" s="136"/>
      <c r="R81" s="137"/>
      <c r="S81" s="138"/>
      <c r="T81" s="139"/>
      <c r="U81" s="135"/>
      <c r="V81" s="140"/>
      <c r="W81" s="139"/>
      <c r="X81" s="140"/>
      <c r="Y81" s="140"/>
      <c r="Z81" s="138"/>
      <c r="AA81" s="139"/>
      <c r="AB81" s="139"/>
      <c r="AC81" s="139"/>
      <c r="AD81" s="139"/>
      <c r="AE81" s="139"/>
      <c r="AF81" s="139"/>
      <c r="AG81" s="139"/>
      <c r="AH81" s="139"/>
      <c r="AI81" s="139"/>
      <c r="AJ81" s="139"/>
      <c r="AK81" s="139"/>
      <c r="AL81" s="139"/>
      <c r="AM81" s="135"/>
      <c r="AN81" s="141"/>
      <c r="AO81" s="142"/>
      <c r="AP81" s="141"/>
      <c r="AQ81" s="447">
        <f t="shared" si="2"/>
        <v>0</v>
      </c>
      <c r="AR81" s="146"/>
      <c r="AS81" s="142"/>
      <c r="AT81" s="141"/>
      <c r="AU81" s="144"/>
      <c r="AV81" s="145"/>
      <c r="AW81" s="141"/>
      <c r="BA81" s="33"/>
      <c r="BB81" s="56"/>
      <c r="BC81" s="33"/>
    </row>
    <row r="82" spans="2:55">
      <c r="B82" s="148"/>
      <c r="C82" s="133"/>
      <c r="D82" s="133"/>
      <c r="E82" s="133"/>
      <c r="F82" s="133"/>
      <c r="G82" s="133"/>
      <c r="H82" s="133"/>
      <c r="I82" s="133"/>
      <c r="J82" s="133"/>
      <c r="K82" s="133"/>
      <c r="L82" s="133"/>
      <c r="M82" s="147"/>
      <c r="N82" s="135"/>
      <c r="O82" s="135"/>
      <c r="P82" s="135"/>
      <c r="Q82" s="136"/>
      <c r="R82" s="137"/>
      <c r="S82" s="138"/>
      <c r="T82" s="139"/>
      <c r="U82" s="135"/>
      <c r="V82" s="140"/>
      <c r="W82" s="139"/>
      <c r="X82" s="140"/>
      <c r="Y82" s="140"/>
      <c r="Z82" s="138"/>
      <c r="AA82" s="139"/>
      <c r="AB82" s="139"/>
      <c r="AC82" s="139"/>
      <c r="AD82" s="139"/>
      <c r="AE82" s="139"/>
      <c r="AF82" s="139"/>
      <c r="AG82" s="139"/>
      <c r="AH82" s="139"/>
      <c r="AI82" s="139"/>
      <c r="AJ82" s="139"/>
      <c r="AK82" s="139"/>
      <c r="AL82" s="139"/>
      <c r="AM82" s="135"/>
      <c r="AN82" s="141"/>
      <c r="AO82" s="142"/>
      <c r="AP82" s="141"/>
      <c r="AQ82" s="447">
        <f t="shared" si="2"/>
        <v>0</v>
      </c>
      <c r="AR82" s="146"/>
      <c r="AS82" s="142"/>
      <c r="AT82" s="141"/>
      <c r="AU82" s="144"/>
      <c r="AV82" s="145"/>
      <c r="AW82" s="141"/>
      <c r="BA82" s="33"/>
      <c r="BB82" s="56"/>
      <c r="BC82" s="33"/>
    </row>
    <row r="83" spans="2:55">
      <c r="B83" s="148">
        <f>+'2.3 Augex (A) - Nominal values'!B83</f>
        <v>0</v>
      </c>
      <c r="C83" s="133"/>
      <c r="D83" s="133"/>
      <c r="E83" s="133"/>
      <c r="F83" s="133"/>
      <c r="G83" s="133"/>
      <c r="H83" s="133"/>
      <c r="I83" s="133"/>
      <c r="J83" s="133"/>
      <c r="K83" s="133"/>
      <c r="L83" s="133"/>
      <c r="M83" s="134"/>
      <c r="N83" s="135"/>
      <c r="O83" s="135"/>
      <c r="P83" s="135"/>
      <c r="Q83" s="136"/>
      <c r="R83" s="137"/>
      <c r="S83" s="138"/>
      <c r="T83" s="139"/>
      <c r="U83" s="135"/>
      <c r="V83" s="140"/>
      <c r="W83" s="139"/>
      <c r="X83" s="140"/>
      <c r="Y83" s="140"/>
      <c r="Z83" s="138"/>
      <c r="AA83" s="139"/>
      <c r="AB83" s="139"/>
      <c r="AC83" s="139"/>
      <c r="AD83" s="139"/>
      <c r="AE83" s="139"/>
      <c r="AF83" s="139"/>
      <c r="AG83" s="139"/>
      <c r="AH83" s="139"/>
      <c r="AI83" s="139"/>
      <c r="AJ83" s="139"/>
      <c r="AK83" s="139"/>
      <c r="AL83" s="139"/>
      <c r="AM83" s="135"/>
      <c r="AN83" s="141"/>
      <c r="AO83" s="142"/>
      <c r="AP83" s="141"/>
      <c r="AQ83" s="68">
        <f t="shared" ref="AQ83:AQ127" si="3">SUM(T83,W83,AA83,AL83,AN83,AO83,AP83)</f>
        <v>0</v>
      </c>
      <c r="AR83" s="146"/>
      <c r="AS83" s="142"/>
      <c r="AT83" s="141"/>
      <c r="AU83" s="144"/>
      <c r="AV83" s="145"/>
      <c r="AW83" s="141"/>
      <c r="BA83" s="33"/>
      <c r="BB83" s="56"/>
      <c r="BC83" s="33"/>
    </row>
    <row r="84" spans="2:55">
      <c r="B84" s="148">
        <f>+'2.3 Augex (A) - Nominal values'!B84</f>
        <v>0</v>
      </c>
      <c r="C84" s="149"/>
      <c r="D84" s="149"/>
      <c r="E84" s="149"/>
      <c r="F84" s="149"/>
      <c r="G84" s="149"/>
      <c r="H84" s="149"/>
      <c r="I84" s="149"/>
      <c r="J84" s="149"/>
      <c r="K84" s="149"/>
      <c r="L84" s="149"/>
      <c r="M84" s="147"/>
      <c r="N84" s="135"/>
      <c r="O84" s="135"/>
      <c r="P84" s="135"/>
      <c r="Q84" s="136"/>
      <c r="R84" s="137"/>
      <c r="S84" s="138"/>
      <c r="T84" s="139"/>
      <c r="U84" s="135"/>
      <c r="V84" s="140"/>
      <c r="W84" s="139"/>
      <c r="X84" s="140"/>
      <c r="Y84" s="140"/>
      <c r="Z84" s="138"/>
      <c r="AA84" s="139"/>
      <c r="AB84" s="139"/>
      <c r="AC84" s="139"/>
      <c r="AD84" s="139"/>
      <c r="AE84" s="139"/>
      <c r="AF84" s="139"/>
      <c r="AG84" s="139"/>
      <c r="AH84" s="139"/>
      <c r="AI84" s="139"/>
      <c r="AJ84" s="139"/>
      <c r="AK84" s="139"/>
      <c r="AL84" s="139"/>
      <c r="AM84" s="135"/>
      <c r="AN84" s="141"/>
      <c r="AO84" s="142"/>
      <c r="AP84" s="141"/>
      <c r="AQ84" s="68">
        <f t="shared" si="3"/>
        <v>0</v>
      </c>
      <c r="AR84" s="146"/>
      <c r="AS84" s="142"/>
      <c r="AT84" s="141"/>
      <c r="AU84" s="144"/>
      <c r="AV84" s="145"/>
      <c r="AW84" s="141"/>
      <c r="BA84" s="33"/>
      <c r="BB84" s="56"/>
      <c r="BC84" s="33"/>
    </row>
    <row r="85" spans="2:55">
      <c r="B85" s="148">
        <f>+'2.3 Augex (A) - Nominal values'!B85</f>
        <v>0</v>
      </c>
      <c r="C85" s="149"/>
      <c r="D85" s="149"/>
      <c r="E85" s="149"/>
      <c r="F85" s="149"/>
      <c r="G85" s="149"/>
      <c r="H85" s="149"/>
      <c r="I85" s="149"/>
      <c r="J85" s="149"/>
      <c r="K85" s="149"/>
      <c r="L85" s="149"/>
      <c r="M85" s="147"/>
      <c r="N85" s="135"/>
      <c r="O85" s="135"/>
      <c r="P85" s="135"/>
      <c r="Q85" s="136"/>
      <c r="R85" s="137"/>
      <c r="S85" s="138"/>
      <c r="T85" s="139"/>
      <c r="U85" s="135"/>
      <c r="V85" s="140"/>
      <c r="W85" s="139"/>
      <c r="X85" s="140"/>
      <c r="Y85" s="140"/>
      <c r="Z85" s="138"/>
      <c r="AA85" s="139"/>
      <c r="AB85" s="139"/>
      <c r="AC85" s="139"/>
      <c r="AD85" s="139"/>
      <c r="AE85" s="139"/>
      <c r="AF85" s="139"/>
      <c r="AG85" s="139"/>
      <c r="AH85" s="139"/>
      <c r="AI85" s="139"/>
      <c r="AJ85" s="139"/>
      <c r="AK85" s="139"/>
      <c r="AL85" s="139"/>
      <c r="AM85" s="135"/>
      <c r="AN85" s="141"/>
      <c r="AO85" s="142"/>
      <c r="AP85" s="141"/>
      <c r="AQ85" s="68">
        <f t="shared" si="3"/>
        <v>0</v>
      </c>
      <c r="AR85" s="146"/>
      <c r="AS85" s="142"/>
      <c r="AT85" s="141"/>
      <c r="AU85" s="144"/>
      <c r="AV85" s="145"/>
      <c r="AW85" s="141"/>
      <c r="BA85" s="33"/>
      <c r="BB85" s="56"/>
      <c r="BC85" s="33"/>
    </row>
    <row r="86" spans="2:55">
      <c r="B86" s="148">
        <f>+'2.3 Augex (A) - Nominal values'!B86</f>
        <v>0</v>
      </c>
      <c r="C86" s="149"/>
      <c r="D86" s="149"/>
      <c r="E86" s="149"/>
      <c r="F86" s="149"/>
      <c r="G86" s="149"/>
      <c r="H86" s="149"/>
      <c r="I86" s="149"/>
      <c r="J86" s="149"/>
      <c r="K86" s="149"/>
      <c r="L86" s="149"/>
      <c r="M86" s="147"/>
      <c r="N86" s="135"/>
      <c r="O86" s="135"/>
      <c r="P86" s="135"/>
      <c r="Q86" s="136"/>
      <c r="R86" s="137"/>
      <c r="S86" s="138"/>
      <c r="T86" s="139"/>
      <c r="U86" s="135"/>
      <c r="V86" s="140"/>
      <c r="W86" s="139"/>
      <c r="X86" s="140"/>
      <c r="Y86" s="140"/>
      <c r="Z86" s="138"/>
      <c r="AA86" s="139"/>
      <c r="AB86" s="139"/>
      <c r="AC86" s="139"/>
      <c r="AD86" s="139"/>
      <c r="AE86" s="139"/>
      <c r="AF86" s="139"/>
      <c r="AG86" s="139"/>
      <c r="AH86" s="139"/>
      <c r="AI86" s="139"/>
      <c r="AJ86" s="139"/>
      <c r="AK86" s="139"/>
      <c r="AL86" s="139"/>
      <c r="AM86" s="135"/>
      <c r="AN86" s="141"/>
      <c r="AO86" s="142"/>
      <c r="AP86" s="141"/>
      <c r="AQ86" s="68">
        <f t="shared" si="3"/>
        <v>0</v>
      </c>
      <c r="AR86" s="143"/>
      <c r="AS86" s="142"/>
      <c r="AT86" s="141"/>
      <c r="AU86" s="144"/>
      <c r="AV86" s="145"/>
      <c r="AW86" s="141"/>
      <c r="BA86" s="33"/>
      <c r="BB86" s="56"/>
      <c r="BC86" s="33"/>
    </row>
    <row r="87" spans="2:55">
      <c r="B87" s="148">
        <f>+'2.3 Augex (A) - Nominal values'!B87</f>
        <v>0</v>
      </c>
      <c r="C87" s="149"/>
      <c r="D87" s="149"/>
      <c r="E87" s="149"/>
      <c r="F87" s="149"/>
      <c r="G87" s="149"/>
      <c r="H87" s="149"/>
      <c r="I87" s="149"/>
      <c r="J87" s="149"/>
      <c r="K87" s="149"/>
      <c r="L87" s="149"/>
      <c r="M87" s="147"/>
      <c r="N87" s="135"/>
      <c r="O87" s="135"/>
      <c r="P87" s="135"/>
      <c r="Q87" s="136"/>
      <c r="R87" s="137"/>
      <c r="S87" s="138"/>
      <c r="T87" s="139"/>
      <c r="U87" s="135"/>
      <c r="V87" s="140"/>
      <c r="W87" s="139"/>
      <c r="X87" s="140"/>
      <c r="Y87" s="140"/>
      <c r="Z87" s="138"/>
      <c r="AA87" s="139"/>
      <c r="AB87" s="139"/>
      <c r="AC87" s="139"/>
      <c r="AD87" s="139"/>
      <c r="AE87" s="139"/>
      <c r="AF87" s="139"/>
      <c r="AG87" s="139"/>
      <c r="AH87" s="139"/>
      <c r="AI87" s="139"/>
      <c r="AJ87" s="139"/>
      <c r="AK87" s="139"/>
      <c r="AL87" s="139"/>
      <c r="AM87" s="135"/>
      <c r="AN87" s="141"/>
      <c r="AO87" s="142"/>
      <c r="AP87" s="141"/>
      <c r="AQ87" s="68">
        <f t="shared" si="3"/>
        <v>0</v>
      </c>
      <c r="AR87" s="143"/>
      <c r="AS87" s="142"/>
      <c r="AT87" s="141"/>
      <c r="AU87" s="144"/>
      <c r="AV87" s="145"/>
      <c r="AW87" s="141"/>
      <c r="BA87" s="33"/>
      <c r="BB87" s="56"/>
      <c r="BC87" s="33"/>
    </row>
    <row r="88" spans="2:55">
      <c r="B88" s="148">
        <f>+'2.3 Augex (A) - Nominal values'!B88</f>
        <v>0</v>
      </c>
      <c r="C88" s="149"/>
      <c r="D88" s="149"/>
      <c r="E88" s="149"/>
      <c r="F88" s="149"/>
      <c r="G88" s="149"/>
      <c r="H88" s="149"/>
      <c r="I88" s="149"/>
      <c r="J88" s="149"/>
      <c r="K88" s="149"/>
      <c r="L88" s="149"/>
      <c r="M88" s="147"/>
      <c r="N88" s="135"/>
      <c r="O88" s="135"/>
      <c r="P88" s="135"/>
      <c r="Q88" s="136"/>
      <c r="R88" s="137"/>
      <c r="S88" s="138"/>
      <c r="T88" s="139"/>
      <c r="U88" s="135"/>
      <c r="V88" s="140"/>
      <c r="W88" s="139"/>
      <c r="X88" s="140"/>
      <c r="Y88" s="140"/>
      <c r="Z88" s="138"/>
      <c r="AA88" s="139"/>
      <c r="AB88" s="139"/>
      <c r="AC88" s="139"/>
      <c r="AD88" s="139"/>
      <c r="AE88" s="139"/>
      <c r="AF88" s="139"/>
      <c r="AG88" s="139"/>
      <c r="AH88" s="139"/>
      <c r="AI88" s="139"/>
      <c r="AJ88" s="139"/>
      <c r="AK88" s="139"/>
      <c r="AL88" s="139"/>
      <c r="AM88" s="135"/>
      <c r="AN88" s="141"/>
      <c r="AO88" s="142"/>
      <c r="AP88" s="141"/>
      <c r="AQ88" s="68">
        <f t="shared" si="3"/>
        <v>0</v>
      </c>
      <c r="AR88" s="143"/>
      <c r="AS88" s="142"/>
      <c r="AT88" s="141"/>
      <c r="AU88" s="144"/>
      <c r="AV88" s="145"/>
      <c r="AW88" s="141"/>
      <c r="BA88" s="33"/>
      <c r="BB88" s="56"/>
      <c r="BC88" s="33"/>
    </row>
    <row r="89" spans="2:55">
      <c r="B89" s="148">
        <f>+'2.3 Augex (A) - Nominal values'!B89</f>
        <v>0</v>
      </c>
      <c r="C89" s="149"/>
      <c r="D89" s="149"/>
      <c r="E89" s="149"/>
      <c r="F89" s="149"/>
      <c r="G89" s="149"/>
      <c r="H89" s="149"/>
      <c r="I89" s="149"/>
      <c r="J89" s="149"/>
      <c r="K89" s="149"/>
      <c r="L89" s="149"/>
      <c r="M89" s="147"/>
      <c r="N89" s="135"/>
      <c r="O89" s="135"/>
      <c r="P89" s="135"/>
      <c r="Q89" s="136"/>
      <c r="R89" s="137"/>
      <c r="S89" s="138"/>
      <c r="T89" s="139"/>
      <c r="U89" s="135"/>
      <c r="V89" s="140"/>
      <c r="W89" s="139"/>
      <c r="X89" s="140"/>
      <c r="Y89" s="140"/>
      <c r="Z89" s="138"/>
      <c r="AA89" s="139"/>
      <c r="AB89" s="139"/>
      <c r="AC89" s="139"/>
      <c r="AD89" s="139"/>
      <c r="AE89" s="139"/>
      <c r="AF89" s="139"/>
      <c r="AG89" s="139"/>
      <c r="AH89" s="139"/>
      <c r="AI89" s="139"/>
      <c r="AJ89" s="139"/>
      <c r="AK89" s="139"/>
      <c r="AL89" s="139"/>
      <c r="AM89" s="135"/>
      <c r="AN89" s="141"/>
      <c r="AO89" s="142"/>
      <c r="AP89" s="141"/>
      <c r="AQ89" s="68">
        <f t="shared" si="3"/>
        <v>0</v>
      </c>
      <c r="AR89" s="146"/>
      <c r="AS89" s="142"/>
      <c r="AT89" s="141"/>
      <c r="AU89" s="144"/>
      <c r="AV89" s="145"/>
      <c r="AW89" s="141"/>
      <c r="BA89" s="33"/>
      <c r="BB89" s="56"/>
      <c r="BC89" s="33"/>
    </row>
    <row r="90" spans="2:55">
      <c r="B90" s="148">
        <f>+'2.3 Augex (A) - Nominal values'!B90</f>
        <v>0</v>
      </c>
      <c r="C90" s="149"/>
      <c r="D90" s="149"/>
      <c r="E90" s="149"/>
      <c r="F90" s="149"/>
      <c r="G90" s="149"/>
      <c r="H90" s="149"/>
      <c r="I90" s="149"/>
      <c r="J90" s="149"/>
      <c r="K90" s="149"/>
      <c r="L90" s="149"/>
      <c r="M90" s="147"/>
      <c r="N90" s="135"/>
      <c r="O90" s="135"/>
      <c r="P90" s="135"/>
      <c r="Q90" s="136"/>
      <c r="R90" s="137"/>
      <c r="S90" s="138"/>
      <c r="T90" s="139"/>
      <c r="U90" s="135"/>
      <c r="V90" s="140"/>
      <c r="W90" s="139"/>
      <c r="X90" s="140"/>
      <c r="Y90" s="140"/>
      <c r="Z90" s="138"/>
      <c r="AA90" s="139"/>
      <c r="AB90" s="139"/>
      <c r="AC90" s="139"/>
      <c r="AD90" s="139"/>
      <c r="AE90" s="139"/>
      <c r="AF90" s="139"/>
      <c r="AG90" s="139"/>
      <c r="AH90" s="139"/>
      <c r="AI90" s="139"/>
      <c r="AJ90" s="139"/>
      <c r="AK90" s="139"/>
      <c r="AL90" s="139"/>
      <c r="AM90" s="135"/>
      <c r="AN90" s="141"/>
      <c r="AO90" s="142"/>
      <c r="AP90" s="141"/>
      <c r="AQ90" s="68">
        <f t="shared" si="3"/>
        <v>0</v>
      </c>
      <c r="AR90" s="146"/>
      <c r="AS90" s="142"/>
      <c r="AT90" s="141"/>
      <c r="AU90" s="144"/>
      <c r="AV90" s="145"/>
      <c r="AW90" s="141"/>
      <c r="BA90" s="33"/>
      <c r="BB90" s="56"/>
      <c r="BC90" s="33"/>
    </row>
    <row r="91" spans="2:55">
      <c r="B91" s="148">
        <f>+'2.3 Augex (A) - Nominal values'!B91</f>
        <v>0</v>
      </c>
      <c r="C91" s="149"/>
      <c r="D91" s="149"/>
      <c r="E91" s="149"/>
      <c r="F91" s="149"/>
      <c r="G91" s="149"/>
      <c r="H91" s="149"/>
      <c r="I91" s="149"/>
      <c r="J91" s="149"/>
      <c r="K91" s="149"/>
      <c r="L91" s="149"/>
      <c r="M91" s="147"/>
      <c r="N91" s="135"/>
      <c r="O91" s="135"/>
      <c r="P91" s="135"/>
      <c r="Q91" s="136"/>
      <c r="R91" s="137"/>
      <c r="S91" s="138"/>
      <c r="T91" s="139"/>
      <c r="U91" s="135"/>
      <c r="V91" s="140"/>
      <c r="W91" s="139"/>
      <c r="X91" s="140"/>
      <c r="Y91" s="140"/>
      <c r="Z91" s="138"/>
      <c r="AA91" s="139"/>
      <c r="AB91" s="139"/>
      <c r="AC91" s="139"/>
      <c r="AD91" s="139"/>
      <c r="AE91" s="139"/>
      <c r="AF91" s="139"/>
      <c r="AG91" s="139"/>
      <c r="AH91" s="139"/>
      <c r="AI91" s="139"/>
      <c r="AJ91" s="139"/>
      <c r="AK91" s="139"/>
      <c r="AL91" s="139"/>
      <c r="AM91" s="135"/>
      <c r="AN91" s="141"/>
      <c r="AO91" s="142"/>
      <c r="AP91" s="141"/>
      <c r="AQ91" s="68">
        <f t="shared" si="3"/>
        <v>0</v>
      </c>
      <c r="AR91" s="146"/>
      <c r="AS91" s="142"/>
      <c r="AT91" s="141"/>
      <c r="AU91" s="144"/>
      <c r="AV91" s="145"/>
      <c r="AW91" s="141"/>
      <c r="BA91" s="33"/>
      <c r="BB91" s="56"/>
      <c r="BC91" s="33"/>
    </row>
    <row r="92" spans="2:55">
      <c r="B92" s="148">
        <f>+'2.3 Augex (A) - Nominal values'!B92</f>
        <v>0</v>
      </c>
      <c r="C92" s="149"/>
      <c r="D92" s="149"/>
      <c r="E92" s="149"/>
      <c r="F92" s="149"/>
      <c r="G92" s="149"/>
      <c r="H92" s="149"/>
      <c r="I92" s="149"/>
      <c r="J92" s="149"/>
      <c r="K92" s="149"/>
      <c r="L92" s="149"/>
      <c r="M92" s="147"/>
      <c r="N92" s="135"/>
      <c r="O92" s="135"/>
      <c r="P92" s="135"/>
      <c r="Q92" s="136"/>
      <c r="R92" s="137"/>
      <c r="S92" s="138"/>
      <c r="T92" s="139"/>
      <c r="U92" s="135"/>
      <c r="V92" s="140"/>
      <c r="W92" s="139"/>
      <c r="X92" s="140"/>
      <c r="Y92" s="140"/>
      <c r="Z92" s="138"/>
      <c r="AA92" s="139"/>
      <c r="AB92" s="139"/>
      <c r="AC92" s="139"/>
      <c r="AD92" s="139"/>
      <c r="AE92" s="139"/>
      <c r="AF92" s="139"/>
      <c r="AG92" s="139"/>
      <c r="AH92" s="139"/>
      <c r="AI92" s="139"/>
      <c r="AJ92" s="139"/>
      <c r="AK92" s="139"/>
      <c r="AL92" s="139"/>
      <c r="AM92" s="135"/>
      <c r="AN92" s="141"/>
      <c r="AO92" s="142"/>
      <c r="AP92" s="141"/>
      <c r="AQ92" s="68">
        <f t="shared" si="3"/>
        <v>0</v>
      </c>
      <c r="AR92" s="146"/>
      <c r="AS92" s="142"/>
      <c r="AT92" s="141"/>
      <c r="AU92" s="144"/>
      <c r="AV92" s="145"/>
      <c r="AW92" s="141"/>
      <c r="BA92" s="33"/>
      <c r="BB92" s="56"/>
      <c r="BC92" s="33"/>
    </row>
    <row r="93" spans="2:55">
      <c r="B93" s="148">
        <f>+'2.3 Augex (A) - Nominal values'!B93</f>
        <v>0</v>
      </c>
      <c r="C93" s="149"/>
      <c r="D93" s="149"/>
      <c r="E93" s="149"/>
      <c r="F93" s="149"/>
      <c r="G93" s="149"/>
      <c r="H93" s="149"/>
      <c r="I93" s="149"/>
      <c r="J93" s="149"/>
      <c r="K93" s="149"/>
      <c r="L93" s="149"/>
      <c r="M93" s="147"/>
      <c r="N93" s="135"/>
      <c r="O93" s="135"/>
      <c r="P93" s="135"/>
      <c r="Q93" s="136"/>
      <c r="R93" s="137"/>
      <c r="S93" s="138"/>
      <c r="T93" s="139"/>
      <c r="U93" s="135"/>
      <c r="V93" s="140"/>
      <c r="W93" s="139"/>
      <c r="X93" s="140"/>
      <c r="Y93" s="140"/>
      <c r="Z93" s="138"/>
      <c r="AA93" s="139"/>
      <c r="AB93" s="139"/>
      <c r="AC93" s="139"/>
      <c r="AD93" s="139"/>
      <c r="AE93" s="139"/>
      <c r="AF93" s="139"/>
      <c r="AG93" s="139"/>
      <c r="AH93" s="139"/>
      <c r="AI93" s="139"/>
      <c r="AJ93" s="139"/>
      <c r="AK93" s="139"/>
      <c r="AL93" s="139"/>
      <c r="AM93" s="135"/>
      <c r="AN93" s="141"/>
      <c r="AO93" s="142"/>
      <c r="AP93" s="141"/>
      <c r="AQ93" s="68">
        <f t="shared" si="3"/>
        <v>0</v>
      </c>
      <c r="AR93" s="146"/>
      <c r="AS93" s="142"/>
      <c r="AT93" s="141"/>
      <c r="AU93" s="144"/>
      <c r="AV93" s="145"/>
      <c r="AW93" s="141"/>
      <c r="BA93" s="33"/>
      <c r="BB93" s="56"/>
      <c r="BC93" s="33"/>
    </row>
    <row r="94" spans="2:55">
      <c r="B94" s="148">
        <f>+'2.3 Augex (A) - Nominal values'!B94</f>
        <v>0</v>
      </c>
      <c r="C94" s="133"/>
      <c r="D94" s="133"/>
      <c r="E94" s="133"/>
      <c r="F94" s="133"/>
      <c r="G94" s="133"/>
      <c r="H94" s="133"/>
      <c r="I94" s="133"/>
      <c r="J94" s="133"/>
      <c r="K94" s="133"/>
      <c r="L94" s="133"/>
      <c r="M94" s="134"/>
      <c r="N94" s="135"/>
      <c r="O94" s="135"/>
      <c r="P94" s="135"/>
      <c r="Q94" s="136"/>
      <c r="R94" s="137"/>
      <c r="S94" s="138"/>
      <c r="T94" s="139"/>
      <c r="U94" s="135"/>
      <c r="V94" s="140"/>
      <c r="W94" s="139"/>
      <c r="X94" s="140"/>
      <c r="Y94" s="140"/>
      <c r="Z94" s="138"/>
      <c r="AA94" s="139"/>
      <c r="AB94" s="139"/>
      <c r="AC94" s="139"/>
      <c r="AD94" s="139"/>
      <c r="AE94" s="139"/>
      <c r="AF94" s="139"/>
      <c r="AG94" s="139"/>
      <c r="AH94" s="139"/>
      <c r="AI94" s="139"/>
      <c r="AJ94" s="139"/>
      <c r="AK94" s="139"/>
      <c r="AL94" s="139"/>
      <c r="AM94" s="135"/>
      <c r="AN94" s="141"/>
      <c r="AO94" s="142"/>
      <c r="AP94" s="141"/>
      <c r="AQ94" s="68">
        <f t="shared" si="3"/>
        <v>0</v>
      </c>
      <c r="AR94" s="146"/>
      <c r="AS94" s="142"/>
      <c r="AT94" s="141"/>
      <c r="AU94" s="144"/>
      <c r="AV94" s="145"/>
      <c r="AW94" s="141"/>
      <c r="BA94" s="33"/>
      <c r="BB94" s="56"/>
      <c r="BC94" s="33"/>
    </row>
    <row r="95" spans="2:55">
      <c r="B95" s="148">
        <f>+'2.3 Augex (A) - Nominal values'!B95</f>
        <v>0</v>
      </c>
      <c r="C95" s="133"/>
      <c r="D95" s="133"/>
      <c r="E95" s="133"/>
      <c r="F95" s="133"/>
      <c r="G95" s="133"/>
      <c r="H95" s="133"/>
      <c r="I95" s="133"/>
      <c r="J95" s="133"/>
      <c r="K95" s="133"/>
      <c r="L95" s="133"/>
      <c r="M95" s="134"/>
      <c r="N95" s="135"/>
      <c r="O95" s="135"/>
      <c r="P95" s="135"/>
      <c r="Q95" s="136"/>
      <c r="R95" s="137"/>
      <c r="S95" s="138"/>
      <c r="T95" s="139"/>
      <c r="U95" s="135"/>
      <c r="V95" s="140"/>
      <c r="W95" s="139"/>
      <c r="X95" s="140"/>
      <c r="Y95" s="140"/>
      <c r="Z95" s="138"/>
      <c r="AA95" s="139"/>
      <c r="AB95" s="139"/>
      <c r="AC95" s="139"/>
      <c r="AD95" s="139"/>
      <c r="AE95" s="139"/>
      <c r="AF95" s="139"/>
      <c r="AG95" s="139"/>
      <c r="AH95" s="139"/>
      <c r="AI95" s="139"/>
      <c r="AJ95" s="139"/>
      <c r="AK95" s="139"/>
      <c r="AL95" s="139"/>
      <c r="AM95" s="135"/>
      <c r="AN95" s="141"/>
      <c r="AO95" s="142"/>
      <c r="AP95" s="141"/>
      <c r="AQ95" s="68">
        <f t="shared" si="3"/>
        <v>0</v>
      </c>
      <c r="AR95" s="146"/>
      <c r="AS95" s="142"/>
      <c r="AT95" s="141"/>
      <c r="AU95" s="144"/>
      <c r="AV95" s="145"/>
      <c r="AW95" s="141"/>
      <c r="BA95" s="33"/>
      <c r="BB95" s="56"/>
      <c r="BC95" s="33"/>
    </row>
    <row r="96" spans="2:55">
      <c r="B96" s="148">
        <f>+'2.3 Augex (A) - Nominal values'!B96</f>
        <v>0</v>
      </c>
      <c r="C96" s="133"/>
      <c r="D96" s="133"/>
      <c r="E96" s="133"/>
      <c r="F96" s="133"/>
      <c r="G96" s="133"/>
      <c r="H96" s="133"/>
      <c r="I96" s="133"/>
      <c r="J96" s="133"/>
      <c r="K96" s="133"/>
      <c r="L96" s="133"/>
      <c r="M96" s="134"/>
      <c r="N96" s="135"/>
      <c r="O96" s="135"/>
      <c r="P96" s="135"/>
      <c r="Q96" s="136"/>
      <c r="R96" s="137"/>
      <c r="S96" s="138"/>
      <c r="T96" s="139"/>
      <c r="U96" s="135"/>
      <c r="V96" s="140"/>
      <c r="W96" s="139"/>
      <c r="X96" s="140"/>
      <c r="Y96" s="140"/>
      <c r="Z96" s="138"/>
      <c r="AA96" s="139"/>
      <c r="AB96" s="139"/>
      <c r="AC96" s="139"/>
      <c r="AD96" s="139"/>
      <c r="AE96" s="139"/>
      <c r="AF96" s="139"/>
      <c r="AG96" s="139"/>
      <c r="AH96" s="139"/>
      <c r="AI96" s="139"/>
      <c r="AJ96" s="139"/>
      <c r="AK96" s="139"/>
      <c r="AL96" s="139"/>
      <c r="AM96" s="135"/>
      <c r="AN96" s="141"/>
      <c r="AO96" s="142"/>
      <c r="AP96" s="141"/>
      <c r="AQ96" s="68">
        <f t="shared" si="3"/>
        <v>0</v>
      </c>
      <c r="AR96" s="146"/>
      <c r="AS96" s="142"/>
      <c r="AT96" s="141"/>
      <c r="AU96" s="144"/>
      <c r="AV96" s="145"/>
      <c r="AW96" s="141"/>
      <c r="BA96" s="33"/>
      <c r="BB96" s="56"/>
      <c r="BC96" s="33"/>
    </row>
    <row r="97" spans="2:55">
      <c r="B97" s="148">
        <f>+'2.3 Augex (A) - Nominal values'!B97</f>
        <v>0</v>
      </c>
      <c r="C97" s="133"/>
      <c r="D97" s="133"/>
      <c r="E97" s="133"/>
      <c r="F97" s="133"/>
      <c r="G97" s="133"/>
      <c r="H97" s="133"/>
      <c r="I97" s="133"/>
      <c r="J97" s="133"/>
      <c r="K97" s="133"/>
      <c r="L97" s="133"/>
      <c r="M97" s="134"/>
      <c r="N97" s="135"/>
      <c r="O97" s="135"/>
      <c r="P97" s="135"/>
      <c r="Q97" s="136"/>
      <c r="R97" s="137"/>
      <c r="S97" s="138"/>
      <c r="T97" s="139"/>
      <c r="U97" s="135"/>
      <c r="V97" s="140"/>
      <c r="W97" s="139"/>
      <c r="X97" s="140"/>
      <c r="Y97" s="140"/>
      <c r="Z97" s="138"/>
      <c r="AA97" s="139"/>
      <c r="AB97" s="139"/>
      <c r="AC97" s="139"/>
      <c r="AD97" s="139"/>
      <c r="AE97" s="139"/>
      <c r="AF97" s="139"/>
      <c r="AG97" s="139"/>
      <c r="AH97" s="139"/>
      <c r="AI97" s="139"/>
      <c r="AJ97" s="139"/>
      <c r="AK97" s="139"/>
      <c r="AL97" s="139"/>
      <c r="AM97" s="135"/>
      <c r="AN97" s="141"/>
      <c r="AO97" s="142"/>
      <c r="AP97" s="141"/>
      <c r="AQ97" s="68">
        <f t="shared" si="3"/>
        <v>0</v>
      </c>
      <c r="AR97" s="146"/>
      <c r="AS97" s="142"/>
      <c r="AT97" s="141"/>
      <c r="AU97" s="144"/>
      <c r="AV97" s="145"/>
      <c r="AW97" s="141"/>
      <c r="BA97" s="33"/>
      <c r="BB97" s="56"/>
      <c r="BC97" s="33"/>
    </row>
    <row r="98" spans="2:55">
      <c r="B98" s="148">
        <f>+'2.3 Augex (A) - Nominal values'!B98</f>
        <v>0</v>
      </c>
      <c r="C98" s="133"/>
      <c r="D98" s="133"/>
      <c r="E98" s="133"/>
      <c r="F98" s="133"/>
      <c r="G98" s="133"/>
      <c r="H98" s="133"/>
      <c r="I98" s="133"/>
      <c r="J98" s="133"/>
      <c r="K98" s="133"/>
      <c r="L98" s="133"/>
      <c r="M98" s="134"/>
      <c r="N98" s="135"/>
      <c r="O98" s="135"/>
      <c r="P98" s="135"/>
      <c r="Q98" s="136"/>
      <c r="R98" s="137"/>
      <c r="S98" s="138"/>
      <c r="T98" s="139"/>
      <c r="U98" s="135"/>
      <c r="V98" s="140"/>
      <c r="W98" s="139"/>
      <c r="X98" s="140"/>
      <c r="Y98" s="140"/>
      <c r="Z98" s="138"/>
      <c r="AA98" s="139"/>
      <c r="AB98" s="139"/>
      <c r="AC98" s="139"/>
      <c r="AD98" s="139"/>
      <c r="AE98" s="139"/>
      <c r="AF98" s="139"/>
      <c r="AG98" s="139"/>
      <c r="AH98" s="139"/>
      <c r="AI98" s="139"/>
      <c r="AJ98" s="139"/>
      <c r="AK98" s="139"/>
      <c r="AL98" s="139"/>
      <c r="AM98" s="135"/>
      <c r="AN98" s="141"/>
      <c r="AO98" s="142"/>
      <c r="AP98" s="141"/>
      <c r="AQ98" s="68">
        <f t="shared" si="3"/>
        <v>0</v>
      </c>
      <c r="AR98" s="146"/>
      <c r="AS98" s="142"/>
      <c r="AT98" s="141"/>
      <c r="AU98" s="144"/>
      <c r="AV98" s="145"/>
      <c r="AW98" s="141"/>
      <c r="BA98" s="33"/>
      <c r="BB98" s="56"/>
      <c r="BC98" s="33"/>
    </row>
    <row r="99" spans="2:55">
      <c r="B99" s="148">
        <f>+'2.3 Augex (A) - Nominal values'!B99</f>
        <v>0</v>
      </c>
      <c r="C99" s="133"/>
      <c r="D99" s="133"/>
      <c r="E99" s="133"/>
      <c r="F99" s="133"/>
      <c r="G99" s="133"/>
      <c r="H99" s="133"/>
      <c r="I99" s="133"/>
      <c r="J99" s="133"/>
      <c r="K99" s="133"/>
      <c r="L99" s="133"/>
      <c r="M99" s="134"/>
      <c r="N99" s="135"/>
      <c r="O99" s="135"/>
      <c r="P99" s="135"/>
      <c r="Q99" s="136"/>
      <c r="R99" s="137"/>
      <c r="S99" s="138"/>
      <c r="T99" s="139"/>
      <c r="U99" s="135"/>
      <c r="V99" s="140"/>
      <c r="W99" s="139"/>
      <c r="X99" s="140"/>
      <c r="Y99" s="140"/>
      <c r="Z99" s="138"/>
      <c r="AA99" s="139"/>
      <c r="AB99" s="139"/>
      <c r="AC99" s="139"/>
      <c r="AD99" s="139"/>
      <c r="AE99" s="139"/>
      <c r="AF99" s="139"/>
      <c r="AG99" s="139"/>
      <c r="AH99" s="139"/>
      <c r="AI99" s="139"/>
      <c r="AJ99" s="139"/>
      <c r="AK99" s="139"/>
      <c r="AL99" s="139"/>
      <c r="AM99" s="135"/>
      <c r="AN99" s="141"/>
      <c r="AO99" s="142"/>
      <c r="AP99" s="141"/>
      <c r="AQ99" s="68">
        <f t="shared" si="3"/>
        <v>0</v>
      </c>
      <c r="AR99" s="146"/>
      <c r="AS99" s="142"/>
      <c r="AT99" s="141"/>
      <c r="AU99" s="144"/>
      <c r="AV99" s="145"/>
      <c r="AW99" s="141"/>
      <c r="BA99" s="33"/>
      <c r="BB99" s="56"/>
      <c r="BC99" s="33"/>
    </row>
    <row r="100" spans="2:55">
      <c r="B100" s="148">
        <f>+'2.3 Augex (A) - Nominal values'!B100</f>
        <v>0</v>
      </c>
      <c r="C100" s="133"/>
      <c r="D100" s="133"/>
      <c r="E100" s="133"/>
      <c r="F100" s="133"/>
      <c r="G100" s="133"/>
      <c r="H100" s="133"/>
      <c r="I100" s="133"/>
      <c r="J100" s="133"/>
      <c r="K100" s="133"/>
      <c r="L100" s="133"/>
      <c r="M100" s="134"/>
      <c r="N100" s="135"/>
      <c r="O100" s="135"/>
      <c r="P100" s="135"/>
      <c r="Q100" s="136"/>
      <c r="R100" s="137"/>
      <c r="S100" s="138"/>
      <c r="T100" s="139"/>
      <c r="U100" s="135"/>
      <c r="V100" s="140"/>
      <c r="W100" s="139"/>
      <c r="X100" s="140"/>
      <c r="Y100" s="140"/>
      <c r="Z100" s="138"/>
      <c r="AA100" s="139"/>
      <c r="AB100" s="139"/>
      <c r="AC100" s="139"/>
      <c r="AD100" s="139"/>
      <c r="AE100" s="139"/>
      <c r="AF100" s="139"/>
      <c r="AG100" s="139"/>
      <c r="AH100" s="139"/>
      <c r="AI100" s="139"/>
      <c r="AJ100" s="139"/>
      <c r="AK100" s="139"/>
      <c r="AL100" s="139"/>
      <c r="AM100" s="135"/>
      <c r="AN100" s="141"/>
      <c r="AO100" s="142"/>
      <c r="AP100" s="141"/>
      <c r="AQ100" s="68">
        <f t="shared" si="3"/>
        <v>0</v>
      </c>
      <c r="AR100" s="146"/>
      <c r="AS100" s="142"/>
      <c r="AT100" s="141"/>
      <c r="AU100" s="144"/>
      <c r="AV100" s="145"/>
      <c r="AW100" s="141"/>
      <c r="BA100" s="33"/>
      <c r="BB100" s="56"/>
      <c r="BC100" s="33"/>
    </row>
    <row r="101" spans="2:55">
      <c r="B101" s="148">
        <f>+'2.3 Augex (A) - Nominal values'!B101</f>
        <v>0</v>
      </c>
      <c r="C101" s="133"/>
      <c r="D101" s="133"/>
      <c r="E101" s="133"/>
      <c r="F101" s="133"/>
      <c r="G101" s="133"/>
      <c r="H101" s="133"/>
      <c r="I101" s="133"/>
      <c r="J101" s="133"/>
      <c r="K101" s="133"/>
      <c r="L101" s="133"/>
      <c r="M101" s="134"/>
      <c r="N101" s="135"/>
      <c r="O101" s="135"/>
      <c r="P101" s="135"/>
      <c r="Q101" s="136"/>
      <c r="R101" s="137"/>
      <c r="S101" s="138"/>
      <c r="T101" s="139"/>
      <c r="U101" s="135"/>
      <c r="V101" s="140"/>
      <c r="W101" s="139"/>
      <c r="X101" s="140"/>
      <c r="Y101" s="140"/>
      <c r="Z101" s="138"/>
      <c r="AA101" s="139"/>
      <c r="AB101" s="139"/>
      <c r="AC101" s="139"/>
      <c r="AD101" s="139"/>
      <c r="AE101" s="139"/>
      <c r="AF101" s="139"/>
      <c r="AG101" s="139"/>
      <c r="AH101" s="139"/>
      <c r="AI101" s="139"/>
      <c r="AJ101" s="139"/>
      <c r="AK101" s="139"/>
      <c r="AL101" s="139"/>
      <c r="AM101" s="135"/>
      <c r="AN101" s="141"/>
      <c r="AO101" s="142"/>
      <c r="AP101" s="141"/>
      <c r="AQ101" s="68">
        <f t="shared" si="3"/>
        <v>0</v>
      </c>
      <c r="AR101" s="146"/>
      <c r="AS101" s="142"/>
      <c r="AT101" s="141"/>
      <c r="AU101" s="144"/>
      <c r="AV101" s="145"/>
      <c r="AW101" s="141"/>
      <c r="BA101" s="33"/>
      <c r="BB101" s="56"/>
      <c r="BC101" s="33"/>
    </row>
    <row r="102" spans="2:55">
      <c r="B102" s="148">
        <f>+'2.3 Augex (A) - Nominal values'!B102</f>
        <v>0</v>
      </c>
      <c r="C102" s="133"/>
      <c r="D102" s="133"/>
      <c r="E102" s="133"/>
      <c r="F102" s="133"/>
      <c r="G102" s="133"/>
      <c r="H102" s="133"/>
      <c r="I102" s="133"/>
      <c r="J102" s="133"/>
      <c r="K102" s="133"/>
      <c r="L102" s="133"/>
      <c r="M102" s="134"/>
      <c r="N102" s="135"/>
      <c r="O102" s="135"/>
      <c r="P102" s="135"/>
      <c r="Q102" s="136"/>
      <c r="R102" s="137"/>
      <c r="S102" s="138"/>
      <c r="T102" s="139"/>
      <c r="U102" s="135"/>
      <c r="V102" s="140"/>
      <c r="W102" s="139"/>
      <c r="X102" s="140"/>
      <c r="Y102" s="140"/>
      <c r="Z102" s="138"/>
      <c r="AA102" s="139"/>
      <c r="AB102" s="139"/>
      <c r="AC102" s="139"/>
      <c r="AD102" s="139"/>
      <c r="AE102" s="139"/>
      <c r="AF102" s="139"/>
      <c r="AG102" s="139"/>
      <c r="AH102" s="139"/>
      <c r="AI102" s="139"/>
      <c r="AJ102" s="139"/>
      <c r="AK102" s="139"/>
      <c r="AL102" s="139"/>
      <c r="AM102" s="135"/>
      <c r="AN102" s="141"/>
      <c r="AO102" s="142"/>
      <c r="AP102" s="141"/>
      <c r="AQ102" s="68">
        <f t="shared" si="3"/>
        <v>0</v>
      </c>
      <c r="AR102" s="146"/>
      <c r="AS102" s="142"/>
      <c r="AT102" s="141"/>
      <c r="AU102" s="144"/>
      <c r="AV102" s="145"/>
      <c r="AW102" s="141"/>
      <c r="BA102" s="33"/>
      <c r="BB102" s="56"/>
      <c r="BC102" s="33"/>
    </row>
    <row r="103" spans="2:55">
      <c r="B103" s="148">
        <f>+'2.3 Augex (A) - Nominal values'!B103</f>
        <v>0</v>
      </c>
      <c r="C103" s="133"/>
      <c r="D103" s="133"/>
      <c r="E103" s="133"/>
      <c r="F103" s="133"/>
      <c r="G103" s="133"/>
      <c r="H103" s="133"/>
      <c r="I103" s="133"/>
      <c r="J103" s="133"/>
      <c r="K103" s="133"/>
      <c r="L103" s="133"/>
      <c r="M103" s="134"/>
      <c r="N103" s="135"/>
      <c r="O103" s="135"/>
      <c r="P103" s="135"/>
      <c r="Q103" s="136"/>
      <c r="R103" s="137"/>
      <c r="S103" s="138"/>
      <c r="T103" s="139"/>
      <c r="U103" s="135"/>
      <c r="V103" s="140"/>
      <c r="W103" s="139"/>
      <c r="X103" s="140"/>
      <c r="Y103" s="140"/>
      <c r="Z103" s="138"/>
      <c r="AA103" s="139"/>
      <c r="AB103" s="139"/>
      <c r="AC103" s="139"/>
      <c r="AD103" s="139"/>
      <c r="AE103" s="139"/>
      <c r="AF103" s="139"/>
      <c r="AG103" s="139"/>
      <c r="AH103" s="139"/>
      <c r="AI103" s="139"/>
      <c r="AJ103" s="139"/>
      <c r="AK103" s="139"/>
      <c r="AL103" s="139"/>
      <c r="AM103" s="135"/>
      <c r="AN103" s="141"/>
      <c r="AO103" s="142"/>
      <c r="AP103" s="141"/>
      <c r="AQ103" s="68">
        <f t="shared" si="3"/>
        <v>0</v>
      </c>
      <c r="AR103" s="146"/>
      <c r="AS103" s="142"/>
      <c r="AT103" s="141"/>
      <c r="AU103" s="144"/>
      <c r="AV103" s="145"/>
      <c r="AW103" s="141"/>
      <c r="BA103" s="33"/>
      <c r="BB103" s="56"/>
      <c r="BC103" s="33"/>
    </row>
    <row r="104" spans="2:55">
      <c r="B104" s="148">
        <f>+'2.3 Augex (A) - Nominal values'!B104</f>
        <v>0</v>
      </c>
      <c r="C104" s="133"/>
      <c r="D104" s="133"/>
      <c r="E104" s="133"/>
      <c r="F104" s="133"/>
      <c r="G104" s="133"/>
      <c r="H104" s="133"/>
      <c r="I104" s="133"/>
      <c r="J104" s="133"/>
      <c r="K104" s="133"/>
      <c r="L104" s="133"/>
      <c r="M104" s="134"/>
      <c r="N104" s="135"/>
      <c r="O104" s="135"/>
      <c r="P104" s="135"/>
      <c r="Q104" s="136"/>
      <c r="R104" s="137"/>
      <c r="S104" s="138"/>
      <c r="T104" s="139"/>
      <c r="U104" s="135"/>
      <c r="V104" s="140"/>
      <c r="W104" s="139"/>
      <c r="X104" s="140"/>
      <c r="Y104" s="140"/>
      <c r="Z104" s="138"/>
      <c r="AA104" s="139"/>
      <c r="AB104" s="139"/>
      <c r="AC104" s="139"/>
      <c r="AD104" s="139"/>
      <c r="AE104" s="139"/>
      <c r="AF104" s="139"/>
      <c r="AG104" s="139"/>
      <c r="AH104" s="139"/>
      <c r="AI104" s="139"/>
      <c r="AJ104" s="139"/>
      <c r="AK104" s="139"/>
      <c r="AL104" s="139"/>
      <c r="AM104" s="135"/>
      <c r="AN104" s="141"/>
      <c r="AO104" s="142"/>
      <c r="AP104" s="141"/>
      <c r="AQ104" s="68">
        <f t="shared" si="3"/>
        <v>0</v>
      </c>
      <c r="AR104" s="146"/>
      <c r="AS104" s="142"/>
      <c r="AT104" s="141"/>
      <c r="AU104" s="144"/>
      <c r="AV104" s="145"/>
      <c r="AW104" s="141"/>
      <c r="BA104" s="33"/>
      <c r="BB104" s="56"/>
      <c r="BC104" s="33"/>
    </row>
    <row r="105" spans="2:55">
      <c r="B105" s="148">
        <f>+'2.3 Augex (A) - Nominal values'!B105</f>
        <v>0</v>
      </c>
      <c r="C105" s="133"/>
      <c r="D105" s="133"/>
      <c r="E105" s="133"/>
      <c r="F105" s="133"/>
      <c r="G105" s="133"/>
      <c r="H105" s="133"/>
      <c r="I105" s="133"/>
      <c r="J105" s="133"/>
      <c r="K105" s="133"/>
      <c r="L105" s="133"/>
      <c r="M105" s="134"/>
      <c r="N105" s="135"/>
      <c r="O105" s="135"/>
      <c r="P105" s="135"/>
      <c r="Q105" s="136"/>
      <c r="R105" s="137"/>
      <c r="S105" s="138"/>
      <c r="T105" s="139"/>
      <c r="U105" s="135"/>
      <c r="V105" s="140"/>
      <c r="W105" s="139"/>
      <c r="X105" s="140"/>
      <c r="Y105" s="140"/>
      <c r="Z105" s="138"/>
      <c r="AA105" s="139"/>
      <c r="AB105" s="139"/>
      <c r="AC105" s="139"/>
      <c r="AD105" s="139"/>
      <c r="AE105" s="139"/>
      <c r="AF105" s="139"/>
      <c r="AG105" s="139"/>
      <c r="AH105" s="139"/>
      <c r="AI105" s="139"/>
      <c r="AJ105" s="139"/>
      <c r="AK105" s="139"/>
      <c r="AL105" s="139"/>
      <c r="AM105" s="135"/>
      <c r="AN105" s="141"/>
      <c r="AO105" s="142"/>
      <c r="AP105" s="141"/>
      <c r="AQ105" s="68">
        <f t="shared" si="3"/>
        <v>0</v>
      </c>
      <c r="AR105" s="146"/>
      <c r="AS105" s="142"/>
      <c r="AT105" s="141"/>
      <c r="AU105" s="144"/>
      <c r="AV105" s="145"/>
      <c r="AW105" s="141"/>
      <c r="BA105" s="33"/>
      <c r="BB105" s="56"/>
      <c r="BC105" s="33"/>
    </row>
    <row r="106" spans="2:55">
      <c r="B106" s="148">
        <f>+'2.3 Augex (A) - Nominal values'!B106</f>
        <v>0</v>
      </c>
      <c r="C106" s="133"/>
      <c r="D106" s="133"/>
      <c r="E106" s="133"/>
      <c r="F106" s="133"/>
      <c r="G106" s="133"/>
      <c r="H106" s="133"/>
      <c r="I106" s="133"/>
      <c r="J106" s="133"/>
      <c r="K106" s="133"/>
      <c r="L106" s="133"/>
      <c r="M106" s="134"/>
      <c r="N106" s="135"/>
      <c r="O106" s="135"/>
      <c r="P106" s="135"/>
      <c r="Q106" s="136"/>
      <c r="R106" s="137"/>
      <c r="S106" s="138"/>
      <c r="T106" s="139"/>
      <c r="U106" s="135"/>
      <c r="V106" s="140"/>
      <c r="W106" s="139"/>
      <c r="X106" s="140"/>
      <c r="Y106" s="140"/>
      <c r="Z106" s="138"/>
      <c r="AA106" s="139"/>
      <c r="AB106" s="139"/>
      <c r="AC106" s="139"/>
      <c r="AD106" s="139"/>
      <c r="AE106" s="139"/>
      <c r="AF106" s="139"/>
      <c r="AG106" s="139"/>
      <c r="AH106" s="139"/>
      <c r="AI106" s="139"/>
      <c r="AJ106" s="139"/>
      <c r="AK106" s="139"/>
      <c r="AL106" s="139"/>
      <c r="AM106" s="135"/>
      <c r="AN106" s="141"/>
      <c r="AO106" s="142"/>
      <c r="AP106" s="141"/>
      <c r="AQ106" s="68">
        <f t="shared" si="3"/>
        <v>0</v>
      </c>
      <c r="AR106" s="146"/>
      <c r="AS106" s="142"/>
      <c r="AT106" s="141"/>
      <c r="AU106" s="144"/>
      <c r="AV106" s="145"/>
      <c r="AW106" s="141"/>
      <c r="BA106" s="33"/>
      <c r="BB106" s="56"/>
      <c r="BC106" s="33"/>
    </row>
    <row r="107" spans="2:55">
      <c r="B107" s="148">
        <f>+'2.3 Augex (A) - Nominal values'!B107</f>
        <v>0</v>
      </c>
      <c r="C107" s="133"/>
      <c r="D107" s="133"/>
      <c r="E107" s="133"/>
      <c r="F107" s="133"/>
      <c r="G107" s="133"/>
      <c r="H107" s="133"/>
      <c r="I107" s="133"/>
      <c r="J107" s="133"/>
      <c r="K107" s="133"/>
      <c r="L107" s="133"/>
      <c r="M107" s="134"/>
      <c r="N107" s="135"/>
      <c r="O107" s="135"/>
      <c r="P107" s="135"/>
      <c r="Q107" s="136"/>
      <c r="R107" s="137"/>
      <c r="S107" s="138"/>
      <c r="T107" s="139"/>
      <c r="U107" s="135"/>
      <c r="V107" s="140"/>
      <c r="W107" s="139"/>
      <c r="X107" s="140"/>
      <c r="Y107" s="140"/>
      <c r="Z107" s="138"/>
      <c r="AA107" s="139"/>
      <c r="AB107" s="139"/>
      <c r="AC107" s="139"/>
      <c r="AD107" s="139"/>
      <c r="AE107" s="139"/>
      <c r="AF107" s="139"/>
      <c r="AG107" s="139"/>
      <c r="AH107" s="139"/>
      <c r="AI107" s="139"/>
      <c r="AJ107" s="139"/>
      <c r="AK107" s="139"/>
      <c r="AL107" s="139"/>
      <c r="AM107" s="135"/>
      <c r="AN107" s="141"/>
      <c r="AO107" s="142"/>
      <c r="AP107" s="141"/>
      <c r="AQ107" s="68">
        <f t="shared" si="3"/>
        <v>0</v>
      </c>
      <c r="AR107" s="146"/>
      <c r="AS107" s="142"/>
      <c r="AT107" s="141"/>
      <c r="AU107" s="144"/>
      <c r="AV107" s="145"/>
      <c r="AW107" s="141"/>
      <c r="BA107" s="33"/>
      <c r="BB107" s="56"/>
      <c r="BC107" s="33"/>
    </row>
    <row r="108" spans="2:55">
      <c r="B108" s="148">
        <f>+'2.3 Augex (A) - Nominal values'!B108</f>
        <v>0</v>
      </c>
      <c r="C108" s="133"/>
      <c r="D108" s="133"/>
      <c r="E108" s="133"/>
      <c r="F108" s="133"/>
      <c r="G108" s="133"/>
      <c r="H108" s="133"/>
      <c r="I108" s="133"/>
      <c r="J108" s="133"/>
      <c r="K108" s="133"/>
      <c r="L108" s="133"/>
      <c r="M108" s="134"/>
      <c r="N108" s="135"/>
      <c r="O108" s="135"/>
      <c r="P108" s="135"/>
      <c r="Q108" s="136"/>
      <c r="R108" s="137"/>
      <c r="S108" s="138"/>
      <c r="T108" s="139"/>
      <c r="U108" s="135"/>
      <c r="V108" s="140"/>
      <c r="W108" s="139"/>
      <c r="X108" s="140"/>
      <c r="Y108" s="140"/>
      <c r="Z108" s="138"/>
      <c r="AA108" s="139"/>
      <c r="AB108" s="139"/>
      <c r="AC108" s="139"/>
      <c r="AD108" s="139"/>
      <c r="AE108" s="139"/>
      <c r="AF108" s="139"/>
      <c r="AG108" s="139"/>
      <c r="AH108" s="139"/>
      <c r="AI108" s="139"/>
      <c r="AJ108" s="139"/>
      <c r="AK108" s="139"/>
      <c r="AL108" s="139"/>
      <c r="AM108" s="135"/>
      <c r="AN108" s="141"/>
      <c r="AO108" s="142"/>
      <c r="AP108" s="141"/>
      <c r="AQ108" s="68">
        <f t="shared" si="3"/>
        <v>0</v>
      </c>
      <c r="AR108" s="146"/>
      <c r="AS108" s="142"/>
      <c r="AT108" s="141"/>
      <c r="AU108" s="144"/>
      <c r="AV108" s="145"/>
      <c r="AW108" s="141"/>
      <c r="BA108" s="33"/>
      <c r="BB108" s="56"/>
      <c r="BC108" s="33"/>
    </row>
    <row r="109" spans="2:55">
      <c r="B109" s="148">
        <f>+'2.3 Augex (A) - Nominal values'!B109</f>
        <v>0</v>
      </c>
      <c r="C109" s="133"/>
      <c r="D109" s="133"/>
      <c r="E109" s="133"/>
      <c r="F109" s="133"/>
      <c r="G109" s="133"/>
      <c r="H109" s="133"/>
      <c r="I109" s="133"/>
      <c r="J109" s="133"/>
      <c r="K109" s="133"/>
      <c r="L109" s="133"/>
      <c r="M109" s="134"/>
      <c r="N109" s="135"/>
      <c r="O109" s="135"/>
      <c r="P109" s="135"/>
      <c r="Q109" s="136"/>
      <c r="R109" s="137"/>
      <c r="S109" s="138"/>
      <c r="T109" s="139"/>
      <c r="U109" s="135"/>
      <c r="V109" s="140"/>
      <c r="W109" s="139"/>
      <c r="X109" s="140"/>
      <c r="Y109" s="140"/>
      <c r="Z109" s="138"/>
      <c r="AA109" s="139"/>
      <c r="AB109" s="139"/>
      <c r="AC109" s="139"/>
      <c r="AD109" s="139"/>
      <c r="AE109" s="139"/>
      <c r="AF109" s="139"/>
      <c r="AG109" s="139"/>
      <c r="AH109" s="139"/>
      <c r="AI109" s="139"/>
      <c r="AJ109" s="139"/>
      <c r="AK109" s="139"/>
      <c r="AL109" s="139"/>
      <c r="AM109" s="135"/>
      <c r="AN109" s="141"/>
      <c r="AO109" s="142"/>
      <c r="AP109" s="141"/>
      <c r="AQ109" s="68">
        <f t="shared" si="3"/>
        <v>0</v>
      </c>
      <c r="AR109" s="146"/>
      <c r="AS109" s="142"/>
      <c r="AT109" s="141"/>
      <c r="AU109" s="144"/>
      <c r="AV109" s="145"/>
      <c r="AW109" s="141"/>
      <c r="BA109" s="33"/>
      <c r="BB109" s="56"/>
      <c r="BC109" s="33"/>
    </row>
    <row r="110" spans="2:55">
      <c r="B110" s="148">
        <f>+'2.3 Augex (A) - Nominal values'!B110</f>
        <v>0</v>
      </c>
      <c r="C110" s="133"/>
      <c r="D110" s="133"/>
      <c r="E110" s="133"/>
      <c r="F110" s="133"/>
      <c r="G110" s="133"/>
      <c r="H110" s="133"/>
      <c r="I110" s="133"/>
      <c r="J110" s="133"/>
      <c r="K110" s="133"/>
      <c r="L110" s="133"/>
      <c r="M110" s="134"/>
      <c r="N110" s="135"/>
      <c r="O110" s="135"/>
      <c r="P110" s="135"/>
      <c r="Q110" s="136"/>
      <c r="R110" s="137"/>
      <c r="S110" s="138"/>
      <c r="T110" s="139"/>
      <c r="U110" s="135"/>
      <c r="V110" s="140"/>
      <c r="W110" s="139"/>
      <c r="X110" s="140"/>
      <c r="Y110" s="140"/>
      <c r="Z110" s="138"/>
      <c r="AA110" s="139"/>
      <c r="AB110" s="139"/>
      <c r="AC110" s="139"/>
      <c r="AD110" s="139"/>
      <c r="AE110" s="139"/>
      <c r="AF110" s="139"/>
      <c r="AG110" s="139"/>
      <c r="AH110" s="139"/>
      <c r="AI110" s="139"/>
      <c r="AJ110" s="139"/>
      <c r="AK110" s="139"/>
      <c r="AL110" s="139"/>
      <c r="AM110" s="135"/>
      <c r="AN110" s="141"/>
      <c r="AO110" s="142"/>
      <c r="AP110" s="141"/>
      <c r="AQ110" s="68">
        <f t="shared" si="3"/>
        <v>0</v>
      </c>
      <c r="AR110" s="146"/>
      <c r="AS110" s="142"/>
      <c r="AT110" s="141"/>
      <c r="AU110" s="144"/>
      <c r="AV110" s="145"/>
      <c r="AW110" s="141"/>
      <c r="BA110" s="33"/>
      <c r="BB110" s="56"/>
      <c r="BC110" s="33"/>
    </row>
    <row r="111" spans="2:55">
      <c r="B111" s="148">
        <f>+'2.3 Augex (A) - Nominal values'!B111</f>
        <v>0</v>
      </c>
      <c r="C111" s="133"/>
      <c r="D111" s="133"/>
      <c r="E111" s="133"/>
      <c r="F111" s="133"/>
      <c r="G111" s="133"/>
      <c r="H111" s="133"/>
      <c r="I111" s="133"/>
      <c r="J111" s="133"/>
      <c r="K111" s="133"/>
      <c r="L111" s="133"/>
      <c r="M111" s="134"/>
      <c r="N111" s="135"/>
      <c r="O111" s="135"/>
      <c r="P111" s="135"/>
      <c r="Q111" s="136"/>
      <c r="R111" s="137"/>
      <c r="S111" s="138"/>
      <c r="T111" s="139"/>
      <c r="U111" s="135"/>
      <c r="V111" s="140"/>
      <c r="W111" s="139"/>
      <c r="X111" s="140"/>
      <c r="Y111" s="140"/>
      <c r="Z111" s="138"/>
      <c r="AA111" s="139"/>
      <c r="AB111" s="139"/>
      <c r="AC111" s="139"/>
      <c r="AD111" s="139"/>
      <c r="AE111" s="139"/>
      <c r="AF111" s="139"/>
      <c r="AG111" s="139"/>
      <c r="AH111" s="139"/>
      <c r="AI111" s="139"/>
      <c r="AJ111" s="139"/>
      <c r="AK111" s="139"/>
      <c r="AL111" s="139"/>
      <c r="AM111" s="135"/>
      <c r="AN111" s="141"/>
      <c r="AO111" s="142"/>
      <c r="AP111" s="141"/>
      <c r="AQ111" s="68">
        <f t="shared" si="3"/>
        <v>0</v>
      </c>
      <c r="AR111" s="146"/>
      <c r="AS111" s="142"/>
      <c r="AT111" s="141"/>
      <c r="AU111" s="144"/>
      <c r="AV111" s="145"/>
      <c r="AW111" s="141"/>
      <c r="BA111" s="33"/>
      <c r="BB111" s="56"/>
      <c r="BC111" s="33"/>
    </row>
    <row r="112" spans="2:55">
      <c r="B112" s="148">
        <f>+'2.3 Augex (A) - Nominal values'!B112</f>
        <v>0</v>
      </c>
      <c r="C112" s="133"/>
      <c r="D112" s="133"/>
      <c r="E112" s="133"/>
      <c r="F112" s="133"/>
      <c r="G112" s="133"/>
      <c r="H112" s="133"/>
      <c r="I112" s="133"/>
      <c r="J112" s="133"/>
      <c r="K112" s="133"/>
      <c r="L112" s="133"/>
      <c r="M112" s="134"/>
      <c r="N112" s="135"/>
      <c r="O112" s="135"/>
      <c r="P112" s="135"/>
      <c r="Q112" s="136"/>
      <c r="R112" s="137"/>
      <c r="S112" s="138"/>
      <c r="T112" s="139"/>
      <c r="U112" s="135"/>
      <c r="V112" s="140"/>
      <c r="W112" s="139"/>
      <c r="X112" s="140"/>
      <c r="Y112" s="140"/>
      <c r="Z112" s="138"/>
      <c r="AA112" s="139"/>
      <c r="AB112" s="139"/>
      <c r="AC112" s="139"/>
      <c r="AD112" s="139"/>
      <c r="AE112" s="139"/>
      <c r="AF112" s="139"/>
      <c r="AG112" s="139"/>
      <c r="AH112" s="139"/>
      <c r="AI112" s="139"/>
      <c r="AJ112" s="139"/>
      <c r="AK112" s="139"/>
      <c r="AL112" s="139"/>
      <c r="AM112" s="135"/>
      <c r="AN112" s="141"/>
      <c r="AO112" s="142"/>
      <c r="AP112" s="141"/>
      <c r="AQ112" s="68">
        <f t="shared" si="3"/>
        <v>0</v>
      </c>
      <c r="AR112" s="146"/>
      <c r="AS112" s="142"/>
      <c r="AT112" s="141"/>
      <c r="AU112" s="144"/>
      <c r="AV112" s="145"/>
      <c r="AW112" s="141"/>
      <c r="BA112" s="33"/>
      <c r="BB112" s="56"/>
      <c r="BC112" s="33"/>
    </row>
    <row r="113" spans="2:55">
      <c r="B113" s="148">
        <f>+'2.3 Augex (A) - Nominal values'!B113</f>
        <v>0</v>
      </c>
      <c r="C113" s="133"/>
      <c r="D113" s="133"/>
      <c r="E113" s="133"/>
      <c r="F113" s="133"/>
      <c r="G113" s="133"/>
      <c r="H113" s="133"/>
      <c r="I113" s="133"/>
      <c r="J113" s="133"/>
      <c r="K113" s="133"/>
      <c r="L113" s="133"/>
      <c r="M113" s="134"/>
      <c r="N113" s="135"/>
      <c r="O113" s="135"/>
      <c r="P113" s="135"/>
      <c r="Q113" s="136"/>
      <c r="R113" s="137"/>
      <c r="S113" s="138"/>
      <c r="T113" s="139"/>
      <c r="U113" s="135"/>
      <c r="V113" s="140"/>
      <c r="W113" s="139"/>
      <c r="X113" s="140"/>
      <c r="Y113" s="140"/>
      <c r="Z113" s="138"/>
      <c r="AA113" s="139"/>
      <c r="AB113" s="139"/>
      <c r="AC113" s="139"/>
      <c r="AD113" s="139"/>
      <c r="AE113" s="139"/>
      <c r="AF113" s="139"/>
      <c r="AG113" s="139"/>
      <c r="AH113" s="139"/>
      <c r="AI113" s="139"/>
      <c r="AJ113" s="139"/>
      <c r="AK113" s="139"/>
      <c r="AL113" s="139"/>
      <c r="AM113" s="135"/>
      <c r="AN113" s="141"/>
      <c r="AO113" s="142"/>
      <c r="AP113" s="141"/>
      <c r="AQ113" s="68">
        <f t="shared" si="3"/>
        <v>0</v>
      </c>
      <c r="AR113" s="146"/>
      <c r="AS113" s="142"/>
      <c r="AT113" s="141"/>
      <c r="AU113" s="144"/>
      <c r="AV113" s="145"/>
      <c r="AW113" s="141"/>
      <c r="BA113" s="33"/>
      <c r="BB113" s="56"/>
      <c r="BC113" s="33"/>
    </row>
    <row r="114" spans="2:55">
      <c r="B114" s="148">
        <f>+'2.3 Augex (A) - Nominal values'!B114</f>
        <v>0</v>
      </c>
      <c r="C114" s="133"/>
      <c r="D114" s="133"/>
      <c r="E114" s="133"/>
      <c r="F114" s="133"/>
      <c r="G114" s="133"/>
      <c r="H114" s="133"/>
      <c r="I114" s="133"/>
      <c r="J114" s="133"/>
      <c r="K114" s="133"/>
      <c r="L114" s="133"/>
      <c r="M114" s="134"/>
      <c r="N114" s="135"/>
      <c r="O114" s="135"/>
      <c r="P114" s="135"/>
      <c r="Q114" s="136"/>
      <c r="R114" s="137"/>
      <c r="S114" s="138"/>
      <c r="T114" s="139"/>
      <c r="U114" s="135"/>
      <c r="V114" s="140"/>
      <c r="W114" s="139"/>
      <c r="X114" s="140"/>
      <c r="Y114" s="140"/>
      <c r="Z114" s="138"/>
      <c r="AA114" s="139"/>
      <c r="AB114" s="139"/>
      <c r="AC114" s="139"/>
      <c r="AD114" s="139"/>
      <c r="AE114" s="139"/>
      <c r="AF114" s="139"/>
      <c r="AG114" s="139"/>
      <c r="AH114" s="139"/>
      <c r="AI114" s="139"/>
      <c r="AJ114" s="139"/>
      <c r="AK114" s="139"/>
      <c r="AL114" s="139"/>
      <c r="AM114" s="135"/>
      <c r="AN114" s="141"/>
      <c r="AO114" s="142"/>
      <c r="AP114" s="141"/>
      <c r="AQ114" s="68">
        <f t="shared" si="3"/>
        <v>0</v>
      </c>
      <c r="AR114" s="146"/>
      <c r="AS114" s="142"/>
      <c r="AT114" s="141"/>
      <c r="AU114" s="144"/>
      <c r="AV114" s="145"/>
      <c r="AW114" s="141"/>
      <c r="BA114" s="33"/>
      <c r="BB114" s="56"/>
      <c r="BC114" s="33"/>
    </row>
    <row r="115" spans="2:55">
      <c r="B115" s="148">
        <f>+'2.3 Augex (A) - Nominal values'!B115</f>
        <v>0</v>
      </c>
      <c r="C115" s="133"/>
      <c r="D115" s="133"/>
      <c r="E115" s="133"/>
      <c r="F115" s="133"/>
      <c r="G115" s="133"/>
      <c r="H115" s="133"/>
      <c r="I115" s="133"/>
      <c r="J115" s="133"/>
      <c r="K115" s="133"/>
      <c r="L115" s="133"/>
      <c r="M115" s="134"/>
      <c r="N115" s="135"/>
      <c r="O115" s="135"/>
      <c r="P115" s="135"/>
      <c r="Q115" s="136"/>
      <c r="R115" s="137"/>
      <c r="S115" s="138"/>
      <c r="T115" s="139"/>
      <c r="U115" s="135"/>
      <c r="V115" s="140"/>
      <c r="W115" s="139"/>
      <c r="X115" s="140"/>
      <c r="Y115" s="140"/>
      <c r="Z115" s="138"/>
      <c r="AA115" s="139"/>
      <c r="AB115" s="139"/>
      <c r="AC115" s="139"/>
      <c r="AD115" s="139"/>
      <c r="AE115" s="139"/>
      <c r="AF115" s="139"/>
      <c r="AG115" s="139"/>
      <c r="AH115" s="139"/>
      <c r="AI115" s="139"/>
      <c r="AJ115" s="139"/>
      <c r="AK115" s="139"/>
      <c r="AL115" s="139"/>
      <c r="AM115" s="135"/>
      <c r="AN115" s="141"/>
      <c r="AO115" s="142"/>
      <c r="AP115" s="141"/>
      <c r="AQ115" s="68">
        <f t="shared" si="3"/>
        <v>0</v>
      </c>
      <c r="AR115" s="146"/>
      <c r="AS115" s="142"/>
      <c r="AT115" s="141"/>
      <c r="AU115" s="144"/>
      <c r="AV115" s="145"/>
      <c r="AW115" s="141"/>
      <c r="BA115" s="33"/>
      <c r="BB115" s="56"/>
      <c r="BC115" s="33"/>
    </row>
    <row r="116" spans="2:55">
      <c r="B116" s="148">
        <f>+'2.3 Augex (A) - Nominal values'!B116</f>
        <v>0</v>
      </c>
      <c r="C116" s="133"/>
      <c r="D116" s="133"/>
      <c r="E116" s="133"/>
      <c r="F116" s="133"/>
      <c r="G116" s="133"/>
      <c r="H116" s="133"/>
      <c r="I116" s="133"/>
      <c r="J116" s="133"/>
      <c r="K116" s="133"/>
      <c r="L116" s="133"/>
      <c r="M116" s="134"/>
      <c r="N116" s="135"/>
      <c r="O116" s="135"/>
      <c r="P116" s="135"/>
      <c r="Q116" s="136"/>
      <c r="R116" s="137"/>
      <c r="S116" s="138"/>
      <c r="T116" s="139"/>
      <c r="U116" s="135"/>
      <c r="V116" s="140"/>
      <c r="W116" s="139"/>
      <c r="X116" s="140"/>
      <c r="Y116" s="140"/>
      <c r="Z116" s="138"/>
      <c r="AA116" s="139"/>
      <c r="AB116" s="139"/>
      <c r="AC116" s="139"/>
      <c r="AD116" s="139"/>
      <c r="AE116" s="139"/>
      <c r="AF116" s="139"/>
      <c r="AG116" s="139"/>
      <c r="AH116" s="139"/>
      <c r="AI116" s="139"/>
      <c r="AJ116" s="139"/>
      <c r="AK116" s="139"/>
      <c r="AL116" s="139"/>
      <c r="AM116" s="135"/>
      <c r="AN116" s="141"/>
      <c r="AO116" s="142"/>
      <c r="AP116" s="141"/>
      <c r="AQ116" s="68">
        <f t="shared" si="3"/>
        <v>0</v>
      </c>
      <c r="AR116" s="146"/>
      <c r="AS116" s="142"/>
      <c r="AT116" s="141"/>
      <c r="AU116" s="144"/>
      <c r="AV116" s="145"/>
      <c r="AW116" s="141"/>
      <c r="BA116" s="33"/>
      <c r="BB116" s="56"/>
      <c r="BC116" s="33"/>
    </row>
    <row r="117" spans="2:55">
      <c r="B117" s="148">
        <f>+'2.3 Augex (A) - Nominal values'!B117</f>
        <v>0</v>
      </c>
      <c r="C117" s="133"/>
      <c r="D117" s="133"/>
      <c r="E117" s="133"/>
      <c r="F117" s="133"/>
      <c r="G117" s="133"/>
      <c r="H117" s="133"/>
      <c r="I117" s="133"/>
      <c r="J117" s="133"/>
      <c r="K117" s="133"/>
      <c r="L117" s="133"/>
      <c r="M117" s="134"/>
      <c r="N117" s="135"/>
      <c r="O117" s="135"/>
      <c r="P117" s="135"/>
      <c r="Q117" s="136"/>
      <c r="R117" s="137"/>
      <c r="S117" s="138"/>
      <c r="T117" s="139"/>
      <c r="U117" s="135"/>
      <c r="V117" s="140"/>
      <c r="W117" s="139"/>
      <c r="X117" s="140"/>
      <c r="Y117" s="140"/>
      <c r="Z117" s="138"/>
      <c r="AA117" s="139"/>
      <c r="AB117" s="139"/>
      <c r="AC117" s="139"/>
      <c r="AD117" s="139"/>
      <c r="AE117" s="139"/>
      <c r="AF117" s="139"/>
      <c r="AG117" s="139"/>
      <c r="AH117" s="139"/>
      <c r="AI117" s="139"/>
      <c r="AJ117" s="139"/>
      <c r="AK117" s="139"/>
      <c r="AL117" s="139"/>
      <c r="AM117" s="135"/>
      <c r="AN117" s="141"/>
      <c r="AO117" s="142"/>
      <c r="AP117" s="141"/>
      <c r="AQ117" s="68">
        <f t="shared" si="3"/>
        <v>0</v>
      </c>
      <c r="AR117" s="146"/>
      <c r="AS117" s="142"/>
      <c r="AT117" s="141"/>
      <c r="AU117" s="144"/>
      <c r="AV117" s="145"/>
      <c r="AW117" s="141"/>
      <c r="BA117" s="33"/>
      <c r="BB117" s="56"/>
      <c r="BC117" s="33"/>
    </row>
    <row r="118" spans="2:55">
      <c r="B118" s="148">
        <f>+'2.3 Augex (A) - Nominal values'!B118</f>
        <v>0</v>
      </c>
      <c r="C118" s="133"/>
      <c r="D118" s="133"/>
      <c r="E118" s="133"/>
      <c r="F118" s="133"/>
      <c r="G118" s="133"/>
      <c r="H118" s="133"/>
      <c r="I118" s="133"/>
      <c r="J118" s="133"/>
      <c r="K118" s="133"/>
      <c r="L118" s="133"/>
      <c r="M118" s="134"/>
      <c r="N118" s="135"/>
      <c r="O118" s="135"/>
      <c r="P118" s="135"/>
      <c r="Q118" s="136"/>
      <c r="R118" s="137"/>
      <c r="S118" s="138"/>
      <c r="T118" s="139"/>
      <c r="U118" s="135"/>
      <c r="V118" s="140"/>
      <c r="W118" s="139"/>
      <c r="X118" s="140"/>
      <c r="Y118" s="140"/>
      <c r="Z118" s="138"/>
      <c r="AA118" s="139"/>
      <c r="AB118" s="139"/>
      <c r="AC118" s="139"/>
      <c r="AD118" s="139"/>
      <c r="AE118" s="139"/>
      <c r="AF118" s="139"/>
      <c r="AG118" s="139"/>
      <c r="AH118" s="139"/>
      <c r="AI118" s="139"/>
      <c r="AJ118" s="139"/>
      <c r="AK118" s="139"/>
      <c r="AL118" s="139"/>
      <c r="AM118" s="135"/>
      <c r="AN118" s="141"/>
      <c r="AO118" s="142"/>
      <c r="AP118" s="141"/>
      <c r="AQ118" s="68">
        <f t="shared" si="3"/>
        <v>0</v>
      </c>
      <c r="AR118" s="146"/>
      <c r="AS118" s="142"/>
      <c r="AT118" s="141"/>
      <c r="AU118" s="144"/>
      <c r="AV118" s="145"/>
      <c r="AW118" s="141"/>
      <c r="BA118" s="33"/>
      <c r="BB118" s="56"/>
      <c r="BC118" s="33"/>
    </row>
    <row r="119" spans="2:55">
      <c r="B119" s="148">
        <f>+'2.3 Augex (A) - Nominal values'!B119</f>
        <v>0</v>
      </c>
      <c r="C119" s="133"/>
      <c r="D119" s="133"/>
      <c r="E119" s="133"/>
      <c r="F119" s="133"/>
      <c r="G119" s="133"/>
      <c r="H119" s="133"/>
      <c r="I119" s="133"/>
      <c r="J119" s="133"/>
      <c r="K119" s="133"/>
      <c r="L119" s="133"/>
      <c r="M119" s="134"/>
      <c r="N119" s="135"/>
      <c r="O119" s="135"/>
      <c r="P119" s="135"/>
      <c r="Q119" s="136"/>
      <c r="R119" s="137"/>
      <c r="S119" s="138"/>
      <c r="T119" s="139"/>
      <c r="U119" s="135"/>
      <c r="V119" s="140"/>
      <c r="W119" s="139"/>
      <c r="X119" s="140"/>
      <c r="Y119" s="140"/>
      <c r="Z119" s="138"/>
      <c r="AA119" s="139"/>
      <c r="AB119" s="139"/>
      <c r="AC119" s="139"/>
      <c r="AD119" s="139"/>
      <c r="AE119" s="139"/>
      <c r="AF119" s="139"/>
      <c r="AG119" s="139"/>
      <c r="AH119" s="139"/>
      <c r="AI119" s="139"/>
      <c r="AJ119" s="139"/>
      <c r="AK119" s="139"/>
      <c r="AL119" s="139"/>
      <c r="AM119" s="135"/>
      <c r="AN119" s="141"/>
      <c r="AO119" s="142"/>
      <c r="AP119" s="141"/>
      <c r="AQ119" s="68">
        <f t="shared" si="3"/>
        <v>0</v>
      </c>
      <c r="AR119" s="146"/>
      <c r="AS119" s="142"/>
      <c r="AT119" s="141"/>
      <c r="AU119" s="144"/>
      <c r="AV119" s="145"/>
      <c r="AW119" s="141"/>
      <c r="BA119" s="33"/>
      <c r="BB119" s="56"/>
      <c r="BC119" s="33"/>
    </row>
    <row r="120" spans="2:55">
      <c r="B120" s="148">
        <f>+'2.3 Augex (A) - Nominal values'!B120</f>
        <v>0</v>
      </c>
      <c r="C120" s="133"/>
      <c r="D120" s="133"/>
      <c r="E120" s="133"/>
      <c r="F120" s="133"/>
      <c r="G120" s="133"/>
      <c r="H120" s="133"/>
      <c r="I120" s="133"/>
      <c r="J120" s="133"/>
      <c r="K120" s="133"/>
      <c r="L120" s="133"/>
      <c r="M120" s="134"/>
      <c r="N120" s="135"/>
      <c r="O120" s="135"/>
      <c r="P120" s="135"/>
      <c r="Q120" s="136"/>
      <c r="R120" s="137"/>
      <c r="S120" s="138"/>
      <c r="T120" s="139"/>
      <c r="U120" s="135"/>
      <c r="V120" s="140"/>
      <c r="W120" s="139"/>
      <c r="X120" s="140"/>
      <c r="Y120" s="140"/>
      <c r="Z120" s="138"/>
      <c r="AA120" s="139"/>
      <c r="AB120" s="139"/>
      <c r="AC120" s="139"/>
      <c r="AD120" s="139"/>
      <c r="AE120" s="139"/>
      <c r="AF120" s="139"/>
      <c r="AG120" s="139"/>
      <c r="AH120" s="139"/>
      <c r="AI120" s="139"/>
      <c r="AJ120" s="139"/>
      <c r="AK120" s="139"/>
      <c r="AL120" s="139"/>
      <c r="AM120" s="135"/>
      <c r="AN120" s="141"/>
      <c r="AO120" s="142"/>
      <c r="AP120" s="141"/>
      <c r="AQ120" s="68">
        <f t="shared" si="3"/>
        <v>0</v>
      </c>
      <c r="AR120" s="146"/>
      <c r="AS120" s="142"/>
      <c r="AT120" s="141"/>
      <c r="AU120" s="144"/>
      <c r="AV120" s="145"/>
      <c r="AW120" s="141"/>
      <c r="BA120" s="33"/>
      <c r="BB120" s="56"/>
      <c r="BC120" s="33"/>
    </row>
    <row r="121" spans="2:55">
      <c r="B121" s="148">
        <f>+'2.3 Augex (A) - Nominal values'!B121</f>
        <v>0</v>
      </c>
      <c r="C121" s="151"/>
      <c r="D121" s="151"/>
      <c r="E121" s="151"/>
      <c r="F121" s="151"/>
      <c r="G121" s="151"/>
      <c r="H121" s="151"/>
      <c r="I121" s="151"/>
      <c r="J121" s="151"/>
      <c r="K121" s="151"/>
      <c r="L121" s="151"/>
      <c r="M121" s="152"/>
      <c r="N121" s="153"/>
      <c r="O121" s="153"/>
      <c r="P121" s="153"/>
      <c r="Q121" s="154"/>
      <c r="R121" s="155"/>
      <c r="S121" s="156"/>
      <c r="T121" s="157"/>
      <c r="U121" s="153"/>
      <c r="V121" s="158"/>
      <c r="W121" s="157"/>
      <c r="X121" s="158"/>
      <c r="Y121" s="455"/>
      <c r="Z121" s="156"/>
      <c r="AA121" s="157"/>
      <c r="AB121" s="157"/>
      <c r="AC121" s="157"/>
      <c r="AD121" s="157"/>
      <c r="AE121" s="157"/>
      <c r="AF121" s="157"/>
      <c r="AG121" s="157"/>
      <c r="AH121" s="157"/>
      <c r="AI121" s="157"/>
      <c r="AJ121" s="157"/>
      <c r="AK121" s="157"/>
      <c r="AL121" s="157"/>
      <c r="AM121" s="153"/>
      <c r="AN121" s="159"/>
      <c r="AO121" s="160"/>
      <c r="AP121" s="159"/>
      <c r="AQ121" s="68">
        <f t="shared" si="3"/>
        <v>0</v>
      </c>
      <c r="AR121" s="161"/>
      <c r="AS121" s="160"/>
      <c r="AT121" s="159"/>
      <c r="AU121" s="162"/>
      <c r="AV121" s="163"/>
      <c r="AW121" s="159"/>
      <c r="BA121" s="33"/>
      <c r="BB121" s="33"/>
      <c r="BC121" s="33"/>
    </row>
    <row r="122" spans="2:55">
      <c r="B122" s="148">
        <f>+'2.3 Augex (A) - Nominal values'!B122</f>
        <v>0</v>
      </c>
      <c r="C122" s="165"/>
      <c r="D122" s="165"/>
      <c r="E122" s="165"/>
      <c r="F122" s="165"/>
      <c r="G122" s="165"/>
      <c r="H122" s="165"/>
      <c r="I122" s="165"/>
      <c r="J122" s="165"/>
      <c r="K122" s="165"/>
      <c r="L122" s="165"/>
      <c r="M122" s="152"/>
      <c r="N122" s="153"/>
      <c r="O122" s="153"/>
      <c r="P122" s="153"/>
      <c r="Q122" s="154"/>
      <c r="R122" s="155"/>
      <c r="S122" s="156"/>
      <c r="T122" s="157"/>
      <c r="U122" s="153"/>
      <c r="V122" s="158"/>
      <c r="W122" s="157"/>
      <c r="X122" s="158"/>
      <c r="Y122" s="455"/>
      <c r="Z122" s="156"/>
      <c r="AA122" s="157"/>
      <c r="AB122" s="157"/>
      <c r="AC122" s="157"/>
      <c r="AD122" s="157"/>
      <c r="AE122" s="157"/>
      <c r="AF122" s="157"/>
      <c r="AG122" s="157"/>
      <c r="AH122" s="157"/>
      <c r="AI122" s="157"/>
      <c r="AJ122" s="157"/>
      <c r="AK122" s="157"/>
      <c r="AL122" s="157"/>
      <c r="AM122" s="153"/>
      <c r="AN122" s="159"/>
      <c r="AO122" s="160"/>
      <c r="AP122" s="159"/>
      <c r="AQ122" s="68">
        <f t="shared" si="3"/>
        <v>0</v>
      </c>
      <c r="AR122" s="161"/>
      <c r="AS122" s="160"/>
      <c r="AT122" s="159"/>
      <c r="AU122" s="162"/>
      <c r="AV122" s="163"/>
      <c r="AW122" s="159"/>
      <c r="BA122" s="33"/>
      <c r="BB122" s="33"/>
      <c r="BC122" s="33"/>
    </row>
    <row r="123" spans="2:55">
      <c r="B123" s="148">
        <f>+'2.3 Augex (A) - Nominal values'!B123</f>
        <v>0</v>
      </c>
      <c r="C123" s="165"/>
      <c r="D123" s="165"/>
      <c r="E123" s="165"/>
      <c r="F123" s="165"/>
      <c r="G123" s="165"/>
      <c r="H123" s="165"/>
      <c r="I123" s="165"/>
      <c r="J123" s="165"/>
      <c r="K123" s="165"/>
      <c r="L123" s="165"/>
      <c r="M123" s="152"/>
      <c r="N123" s="153"/>
      <c r="O123" s="153"/>
      <c r="P123" s="153"/>
      <c r="Q123" s="154"/>
      <c r="R123" s="155"/>
      <c r="S123" s="156"/>
      <c r="T123" s="157"/>
      <c r="U123" s="153"/>
      <c r="V123" s="158"/>
      <c r="W123" s="157"/>
      <c r="X123" s="158"/>
      <c r="Y123" s="455"/>
      <c r="Z123" s="156"/>
      <c r="AA123" s="157"/>
      <c r="AB123" s="157"/>
      <c r="AC123" s="157"/>
      <c r="AD123" s="157"/>
      <c r="AE123" s="157"/>
      <c r="AF123" s="157"/>
      <c r="AG123" s="157"/>
      <c r="AH123" s="157"/>
      <c r="AI123" s="157"/>
      <c r="AJ123" s="157"/>
      <c r="AK123" s="157"/>
      <c r="AL123" s="157"/>
      <c r="AM123" s="153"/>
      <c r="AN123" s="159"/>
      <c r="AO123" s="160"/>
      <c r="AP123" s="159"/>
      <c r="AQ123" s="68">
        <f t="shared" si="3"/>
        <v>0</v>
      </c>
      <c r="AR123" s="161"/>
      <c r="AS123" s="160"/>
      <c r="AT123" s="159"/>
      <c r="AU123" s="162"/>
      <c r="AV123" s="163"/>
      <c r="AW123" s="159"/>
      <c r="BA123" s="33"/>
      <c r="BB123" s="33"/>
      <c r="BC123" s="33"/>
    </row>
    <row r="124" spans="2:55">
      <c r="B124" s="148">
        <f>+'2.3 Augex (A) - Nominal values'!B124</f>
        <v>0</v>
      </c>
      <c r="C124" s="151"/>
      <c r="D124" s="151"/>
      <c r="E124" s="151"/>
      <c r="F124" s="151"/>
      <c r="G124" s="151"/>
      <c r="H124" s="151"/>
      <c r="I124" s="151"/>
      <c r="J124" s="151"/>
      <c r="K124" s="151"/>
      <c r="L124" s="151"/>
      <c r="M124" s="152"/>
      <c r="N124" s="153"/>
      <c r="O124" s="153"/>
      <c r="P124" s="153"/>
      <c r="Q124" s="154"/>
      <c r="R124" s="155"/>
      <c r="S124" s="156"/>
      <c r="T124" s="157"/>
      <c r="U124" s="153"/>
      <c r="V124" s="158"/>
      <c r="W124" s="157"/>
      <c r="X124" s="158"/>
      <c r="Y124" s="455"/>
      <c r="Z124" s="156"/>
      <c r="AA124" s="157"/>
      <c r="AB124" s="157"/>
      <c r="AC124" s="157"/>
      <c r="AD124" s="157"/>
      <c r="AE124" s="157"/>
      <c r="AF124" s="157"/>
      <c r="AG124" s="157"/>
      <c r="AH124" s="157"/>
      <c r="AI124" s="157"/>
      <c r="AJ124" s="157"/>
      <c r="AK124" s="157"/>
      <c r="AL124" s="157"/>
      <c r="AM124" s="153"/>
      <c r="AN124" s="159"/>
      <c r="AO124" s="160"/>
      <c r="AP124" s="159"/>
      <c r="AQ124" s="68">
        <f t="shared" si="3"/>
        <v>0</v>
      </c>
      <c r="AR124" s="161"/>
      <c r="AS124" s="160"/>
      <c r="AT124" s="159"/>
      <c r="AU124" s="162"/>
      <c r="AV124" s="163"/>
      <c r="AW124" s="159"/>
      <c r="BA124" s="33"/>
      <c r="BB124" s="33"/>
      <c r="BC124" s="33"/>
    </row>
    <row r="125" spans="2:55">
      <c r="B125" s="148">
        <f>+'2.3 Augex (A) - Nominal values'!B125</f>
        <v>0</v>
      </c>
      <c r="C125" s="165"/>
      <c r="D125" s="165"/>
      <c r="E125" s="165"/>
      <c r="F125" s="165"/>
      <c r="G125" s="165"/>
      <c r="H125" s="165"/>
      <c r="I125" s="165"/>
      <c r="J125" s="165"/>
      <c r="K125" s="165"/>
      <c r="L125" s="165"/>
      <c r="M125" s="152"/>
      <c r="N125" s="153"/>
      <c r="O125" s="153"/>
      <c r="P125" s="153"/>
      <c r="Q125" s="154"/>
      <c r="R125" s="155"/>
      <c r="S125" s="156"/>
      <c r="T125" s="157"/>
      <c r="U125" s="153"/>
      <c r="V125" s="158"/>
      <c r="W125" s="157"/>
      <c r="X125" s="158"/>
      <c r="Y125" s="455"/>
      <c r="Z125" s="156"/>
      <c r="AA125" s="157"/>
      <c r="AB125" s="157"/>
      <c r="AC125" s="157"/>
      <c r="AD125" s="157"/>
      <c r="AE125" s="157"/>
      <c r="AF125" s="157"/>
      <c r="AG125" s="157"/>
      <c r="AH125" s="157"/>
      <c r="AI125" s="157"/>
      <c r="AJ125" s="157"/>
      <c r="AK125" s="157"/>
      <c r="AL125" s="157"/>
      <c r="AM125" s="153"/>
      <c r="AN125" s="159"/>
      <c r="AO125" s="160"/>
      <c r="AP125" s="159"/>
      <c r="AQ125" s="68">
        <f t="shared" si="3"/>
        <v>0</v>
      </c>
      <c r="AR125" s="161"/>
      <c r="AS125" s="160"/>
      <c r="AT125" s="159"/>
      <c r="AU125" s="162"/>
      <c r="AV125" s="163"/>
      <c r="AW125" s="159"/>
      <c r="BA125" s="33"/>
      <c r="BB125" s="33"/>
      <c r="BC125" s="33"/>
    </row>
    <row r="126" spans="2:55">
      <c r="B126" s="148">
        <f>+'2.3 Augex (A) - Nominal values'!B126</f>
        <v>0</v>
      </c>
      <c r="C126" s="165"/>
      <c r="D126" s="165"/>
      <c r="E126" s="165"/>
      <c r="F126" s="165"/>
      <c r="G126" s="165"/>
      <c r="H126" s="165"/>
      <c r="I126" s="165"/>
      <c r="J126" s="165"/>
      <c r="K126" s="165"/>
      <c r="L126" s="165"/>
      <c r="M126" s="152"/>
      <c r="N126" s="153"/>
      <c r="O126" s="153"/>
      <c r="P126" s="153"/>
      <c r="Q126" s="154"/>
      <c r="R126" s="155"/>
      <c r="S126" s="156"/>
      <c r="T126" s="157"/>
      <c r="U126" s="153"/>
      <c r="V126" s="158"/>
      <c r="W126" s="157"/>
      <c r="X126" s="158"/>
      <c r="Y126" s="455"/>
      <c r="Z126" s="156"/>
      <c r="AA126" s="157"/>
      <c r="AB126" s="157"/>
      <c r="AC126" s="157"/>
      <c r="AD126" s="157"/>
      <c r="AE126" s="157"/>
      <c r="AF126" s="157"/>
      <c r="AG126" s="157"/>
      <c r="AH126" s="157"/>
      <c r="AI126" s="157"/>
      <c r="AJ126" s="157"/>
      <c r="AK126" s="157"/>
      <c r="AL126" s="157"/>
      <c r="AM126" s="153"/>
      <c r="AN126" s="159"/>
      <c r="AO126" s="160"/>
      <c r="AP126" s="159"/>
      <c r="AQ126" s="68">
        <f t="shared" si="3"/>
        <v>0</v>
      </c>
      <c r="AR126" s="161"/>
      <c r="AS126" s="160"/>
      <c r="AT126" s="159"/>
      <c r="AU126" s="162"/>
      <c r="AV126" s="163"/>
      <c r="AW126" s="159"/>
      <c r="BA126" s="33"/>
      <c r="BB126" s="33"/>
      <c r="BC126" s="33"/>
    </row>
    <row r="127" spans="2:55">
      <c r="B127" s="148">
        <f>+'2.3 Augex (A) - Nominal values'!B127</f>
        <v>0</v>
      </c>
      <c r="C127" s="151"/>
      <c r="D127" s="151"/>
      <c r="E127" s="151"/>
      <c r="F127" s="151"/>
      <c r="G127" s="151"/>
      <c r="H127" s="151"/>
      <c r="I127" s="151"/>
      <c r="J127" s="151"/>
      <c r="K127" s="151"/>
      <c r="L127" s="151"/>
      <c r="M127" s="152"/>
      <c r="N127" s="153"/>
      <c r="O127" s="153"/>
      <c r="P127" s="153"/>
      <c r="Q127" s="154"/>
      <c r="R127" s="155"/>
      <c r="S127" s="156"/>
      <c r="T127" s="157"/>
      <c r="U127" s="153"/>
      <c r="V127" s="158"/>
      <c r="W127" s="157"/>
      <c r="X127" s="158"/>
      <c r="Y127" s="455"/>
      <c r="Z127" s="156"/>
      <c r="AA127" s="157"/>
      <c r="AB127" s="157"/>
      <c r="AC127" s="157"/>
      <c r="AD127" s="157"/>
      <c r="AE127" s="157"/>
      <c r="AF127" s="157"/>
      <c r="AG127" s="157"/>
      <c r="AH127" s="157"/>
      <c r="AI127" s="157"/>
      <c r="AJ127" s="157"/>
      <c r="AK127" s="157"/>
      <c r="AL127" s="157"/>
      <c r="AM127" s="153"/>
      <c r="AN127" s="159"/>
      <c r="AO127" s="160"/>
      <c r="AP127" s="159"/>
      <c r="AQ127" s="166">
        <f t="shared" si="3"/>
        <v>0</v>
      </c>
      <c r="AR127" s="167"/>
      <c r="AS127" s="160"/>
      <c r="AT127" s="159"/>
      <c r="AU127" s="162"/>
      <c r="AV127" s="163"/>
      <c r="AW127" s="159"/>
      <c r="BA127" s="33"/>
      <c r="BB127" s="33"/>
      <c r="BC127" s="33"/>
    </row>
    <row r="128" spans="2:55">
      <c r="B128" s="168"/>
      <c r="C128" s="169"/>
      <c r="D128" s="169"/>
      <c r="E128" s="169"/>
      <c r="F128" s="169"/>
      <c r="G128" s="169"/>
      <c r="H128" s="169"/>
      <c r="I128" s="169"/>
      <c r="J128" s="169"/>
      <c r="K128" s="169"/>
      <c r="L128" s="169"/>
      <c r="M128" s="90" t="s">
        <v>52</v>
      </c>
      <c r="N128" s="170"/>
      <c r="O128" s="170"/>
      <c r="P128" s="170"/>
      <c r="Q128" s="170"/>
      <c r="R128" s="171"/>
      <c r="S128" s="172"/>
      <c r="T128" s="173"/>
      <c r="U128" s="170"/>
      <c r="V128" s="173"/>
      <c r="W128" s="173"/>
      <c r="X128" s="173"/>
      <c r="Y128" s="456"/>
      <c r="Z128" s="172"/>
      <c r="AA128" s="173"/>
      <c r="AB128" s="173"/>
      <c r="AC128" s="173"/>
      <c r="AD128" s="173"/>
      <c r="AE128" s="173"/>
      <c r="AF128" s="173"/>
      <c r="AG128" s="173"/>
      <c r="AH128" s="173"/>
      <c r="AI128" s="173"/>
      <c r="AJ128" s="173"/>
      <c r="AK128" s="173"/>
      <c r="AL128" s="173"/>
      <c r="AM128" s="170"/>
      <c r="AN128" s="174"/>
      <c r="AO128" s="175"/>
      <c r="AP128" s="174"/>
      <c r="AQ128" s="162"/>
      <c r="AR128" s="161"/>
      <c r="AS128" s="175"/>
      <c r="AT128" s="174"/>
      <c r="AU128" s="176"/>
      <c r="AV128" s="163"/>
      <c r="AW128" s="159"/>
      <c r="BA128" s="33"/>
      <c r="BB128" s="33"/>
      <c r="BC128" s="33"/>
    </row>
    <row r="129" spans="2:75" ht="15.75" thickBot="1">
      <c r="B129" s="177"/>
      <c r="C129" s="178"/>
      <c r="D129" s="178"/>
      <c r="E129" s="178"/>
      <c r="F129" s="178"/>
      <c r="G129" s="178"/>
      <c r="H129" s="178"/>
      <c r="I129" s="178"/>
      <c r="J129" s="178"/>
      <c r="K129" s="178"/>
      <c r="L129" s="178"/>
      <c r="M129" s="101"/>
      <c r="N129" s="179"/>
      <c r="O129" s="179"/>
      <c r="P129" s="179"/>
      <c r="Q129" s="179"/>
      <c r="R129" s="180"/>
      <c r="S129" s="181"/>
      <c r="T129" s="182"/>
      <c r="U129" s="179"/>
      <c r="V129" s="182"/>
      <c r="W129" s="182"/>
      <c r="X129" s="182"/>
      <c r="Y129" s="182"/>
      <c r="Z129" s="181"/>
      <c r="AA129" s="182"/>
      <c r="AB129" s="182"/>
      <c r="AC129" s="182"/>
      <c r="AD129" s="182"/>
      <c r="AE129" s="182"/>
      <c r="AF129" s="182"/>
      <c r="AG129" s="182"/>
      <c r="AH129" s="182"/>
      <c r="AI129" s="182"/>
      <c r="AJ129" s="182"/>
      <c r="AK129" s="182"/>
      <c r="AL129" s="182"/>
      <c r="AM129" s="179"/>
      <c r="AN129" s="183"/>
      <c r="AO129" s="184"/>
      <c r="AP129" s="183"/>
      <c r="AQ129" s="185"/>
      <c r="AR129" s="185"/>
      <c r="AS129" s="184"/>
      <c r="AT129" s="183"/>
      <c r="AU129" s="186"/>
      <c r="AV129" s="187"/>
      <c r="AW129" s="183"/>
      <c r="BA129" s="33"/>
      <c r="BB129" s="33"/>
      <c r="BC129" s="33"/>
    </row>
    <row r="132" spans="2:75" ht="15.75">
      <c r="B132" s="188" t="s">
        <v>65</v>
      </c>
      <c r="C132" s="188"/>
      <c r="D132" s="188"/>
      <c r="E132" s="188"/>
      <c r="F132" s="188"/>
      <c r="G132" s="188"/>
      <c r="H132" s="188"/>
      <c r="I132" s="188"/>
      <c r="J132" s="188"/>
      <c r="K132" s="188"/>
      <c r="L132" s="188"/>
      <c r="M132" s="188"/>
      <c r="N132" s="189"/>
      <c r="O132" s="189"/>
      <c r="P132" s="189"/>
      <c r="Q132" s="189"/>
      <c r="R132" s="189"/>
      <c r="S132" s="189"/>
      <c r="T132" s="189"/>
      <c r="U132" s="189"/>
      <c r="V132" s="189"/>
      <c r="W132" s="189"/>
      <c r="X132" s="189"/>
      <c r="Y132" s="189"/>
      <c r="Z132" s="189"/>
      <c r="AA132" s="188"/>
      <c r="AB132" s="189"/>
      <c r="AC132" s="189"/>
      <c r="AD132" s="189"/>
      <c r="AE132" s="189"/>
      <c r="AF132" s="189"/>
      <c r="AG132" s="189"/>
      <c r="AH132" s="189"/>
      <c r="AI132" s="189"/>
      <c r="AJ132" s="189"/>
      <c r="AK132" s="189"/>
      <c r="AL132" s="189"/>
      <c r="AM132" s="189"/>
      <c r="AN132" s="189"/>
      <c r="AO132" s="189"/>
      <c r="AP132" s="189"/>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c r="BV132" s="12"/>
      <c r="BW132" s="12"/>
    </row>
    <row r="133" spans="2:75" ht="18.75" thickBot="1">
      <c r="B133" s="13" t="s">
        <v>66</v>
      </c>
      <c r="C133" s="13"/>
      <c r="D133" s="13"/>
      <c r="E133" s="13"/>
      <c r="F133" s="13"/>
      <c r="G133" s="13"/>
      <c r="H133" s="13"/>
      <c r="I133" s="13"/>
      <c r="J133" s="13"/>
      <c r="K133" s="13"/>
      <c r="L133" s="13"/>
      <c r="M133" s="13"/>
      <c r="N133" s="15"/>
      <c r="O133" s="110"/>
      <c r="P133" s="110"/>
      <c r="Q133" s="110"/>
      <c r="R133" s="110"/>
      <c r="S133" s="110"/>
      <c r="T133" s="110"/>
      <c r="U133" s="110"/>
      <c r="V133" s="110"/>
      <c r="W133" s="110"/>
      <c r="X133" s="110"/>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c r="BV133" s="110"/>
      <c r="BW133" s="110"/>
    </row>
    <row r="134" spans="2:75" ht="16.5" thickBot="1">
      <c r="B134" s="190" t="s">
        <v>67</v>
      </c>
      <c r="C134" s="191"/>
      <c r="D134" s="191"/>
      <c r="E134" s="191"/>
      <c r="F134" s="191"/>
      <c r="G134" s="191"/>
      <c r="H134" s="191"/>
      <c r="I134" s="191"/>
      <c r="J134" s="191"/>
      <c r="K134" s="191"/>
      <c r="L134" s="191"/>
      <c r="M134" s="192"/>
      <c r="N134" s="192"/>
      <c r="O134" s="192"/>
      <c r="P134" s="192"/>
      <c r="Q134" s="193"/>
      <c r="R134" s="194"/>
      <c r="S134" s="194"/>
      <c r="T134" s="194"/>
      <c r="U134" s="194"/>
      <c r="V134" s="194"/>
      <c r="W134" s="194"/>
      <c r="X134" s="195"/>
      <c r="Y134" s="195"/>
      <c r="Z134" s="194"/>
      <c r="AA134" s="196"/>
      <c r="AB134" s="197"/>
      <c r="AC134" s="197"/>
      <c r="AD134" s="197"/>
      <c r="AE134" s="197"/>
      <c r="AF134" s="197"/>
      <c r="AG134" s="197"/>
      <c r="AH134" s="197"/>
      <c r="AI134" s="197"/>
      <c r="AJ134" s="197"/>
      <c r="AK134" s="197"/>
      <c r="AL134" s="197"/>
      <c r="AM134" s="197"/>
      <c r="AN134" s="197"/>
      <c r="AO134" s="197"/>
      <c r="AP134" s="198"/>
      <c r="AQ134" s="199"/>
      <c r="AR134" s="199"/>
      <c r="AS134" s="199"/>
      <c r="AT134" s="199"/>
      <c r="AU134" s="199"/>
      <c r="AV134" s="199"/>
      <c r="AZ134" s="110"/>
      <c r="BA134" s="110"/>
      <c r="BB134" s="110"/>
      <c r="BC134" s="110"/>
      <c r="BD134" s="110"/>
      <c r="BE134" s="110"/>
      <c r="BF134" s="110"/>
      <c r="BG134" s="110"/>
      <c r="BH134" s="110"/>
      <c r="BI134" s="110"/>
      <c r="BJ134" s="110"/>
      <c r="BK134" s="110"/>
      <c r="BL134" s="110"/>
      <c r="BM134" s="110"/>
      <c r="BN134" s="110"/>
      <c r="BO134" s="110"/>
      <c r="BP134" s="110"/>
      <c r="BQ134" s="110"/>
      <c r="BR134" s="110"/>
      <c r="BS134" s="110"/>
      <c r="BT134" s="110"/>
      <c r="BU134" s="110"/>
      <c r="BV134" s="110"/>
      <c r="BW134" s="110"/>
    </row>
    <row r="135" spans="2:75" s="205" customFormat="1" ht="16.5" hidden="1" thickBot="1">
      <c r="B135" s="200" t="s">
        <v>68</v>
      </c>
      <c r="C135" s="201"/>
      <c r="D135" s="201"/>
      <c r="E135" s="201"/>
      <c r="F135" s="201"/>
      <c r="G135" s="201"/>
      <c r="H135" s="201"/>
      <c r="I135" s="201"/>
      <c r="J135" s="201"/>
      <c r="K135" s="201"/>
      <c r="L135" s="201"/>
      <c r="M135" s="202"/>
      <c r="N135" s="202"/>
      <c r="O135" s="202"/>
      <c r="P135" s="202"/>
      <c r="Q135" s="203"/>
      <c r="R135" s="204"/>
      <c r="S135" s="204"/>
      <c r="T135" s="204"/>
      <c r="U135" s="204"/>
      <c r="V135" s="204"/>
      <c r="W135" s="204"/>
      <c r="Z135" s="204"/>
      <c r="AA135" s="206"/>
      <c r="AB135" s="204"/>
      <c r="AC135" s="204"/>
      <c r="AD135" s="204"/>
      <c r="AE135" s="204"/>
      <c r="AF135" s="204"/>
      <c r="AG135" s="204"/>
      <c r="AH135" s="204"/>
      <c r="AI135" s="204"/>
      <c r="AJ135" s="204"/>
      <c r="AK135" s="204"/>
      <c r="AL135" s="204"/>
      <c r="AM135" s="204"/>
      <c r="AN135" s="204"/>
      <c r="AO135" s="204"/>
      <c r="AP135" s="207"/>
      <c r="AQ135" s="204"/>
      <c r="AR135" s="204"/>
      <c r="AS135" s="204"/>
      <c r="AT135" s="208"/>
      <c r="AU135" s="209"/>
      <c r="AV135" s="209"/>
      <c r="AZ135" s="210"/>
      <c r="BA135" s="210"/>
      <c r="BB135" s="210"/>
      <c r="BC135" s="210"/>
      <c r="BD135" s="210"/>
      <c r="BE135" s="210"/>
      <c r="BF135" s="210"/>
      <c r="BG135" s="210"/>
      <c r="BH135" s="210"/>
      <c r="BI135" s="210"/>
      <c r="BJ135" s="210"/>
      <c r="BK135" s="210"/>
      <c r="BL135" s="210"/>
      <c r="BM135" s="210"/>
      <c r="BN135" s="210"/>
      <c r="BO135" s="210"/>
      <c r="BP135" s="210"/>
      <c r="BQ135" s="210"/>
      <c r="BR135" s="210"/>
      <c r="BS135" s="210"/>
      <c r="BT135" s="210"/>
      <c r="BU135" s="210"/>
      <c r="BV135" s="210"/>
      <c r="BW135" s="210"/>
    </row>
    <row r="136" spans="2:75" s="205" customFormat="1" ht="16.5" hidden="1" thickBot="1">
      <c r="B136" s="200"/>
      <c r="C136" s="201"/>
      <c r="D136" s="201"/>
      <c r="E136" s="201"/>
      <c r="F136" s="201"/>
      <c r="G136" s="201"/>
      <c r="H136" s="201"/>
      <c r="I136" s="201"/>
      <c r="J136" s="201"/>
      <c r="K136" s="201"/>
      <c r="L136" s="201"/>
      <c r="M136" s="202"/>
      <c r="N136" s="202"/>
      <c r="O136" s="202"/>
      <c r="P136" s="202"/>
      <c r="Q136" s="203"/>
      <c r="R136" s="204"/>
      <c r="S136" s="204"/>
      <c r="T136" s="204"/>
      <c r="U136" s="204"/>
      <c r="V136" s="204"/>
      <c r="W136" s="204"/>
      <c r="Z136" s="204"/>
      <c r="AA136" s="206"/>
      <c r="AB136" s="204"/>
      <c r="AC136" s="204"/>
      <c r="AD136" s="204"/>
      <c r="AE136" s="204"/>
      <c r="AF136" s="204"/>
      <c r="AG136" s="204"/>
      <c r="AH136" s="204"/>
      <c r="AI136" s="204"/>
      <c r="AJ136" s="204"/>
      <c r="AK136" s="204"/>
      <c r="AL136" s="204"/>
      <c r="AM136" s="204"/>
      <c r="AN136" s="204"/>
      <c r="AO136" s="204"/>
      <c r="AP136" s="207"/>
      <c r="AQ136" s="204"/>
      <c r="AR136" s="204"/>
      <c r="AS136" s="204"/>
      <c r="AT136" s="208"/>
      <c r="AU136" s="209"/>
      <c r="AV136" s="209"/>
      <c r="AZ136" s="210"/>
      <c r="BA136" s="210"/>
      <c r="BB136" s="210"/>
      <c r="BC136" s="210"/>
      <c r="BD136" s="210"/>
      <c r="BE136" s="210"/>
      <c r="BF136" s="210"/>
      <c r="BG136" s="210"/>
      <c r="BH136" s="210"/>
      <c r="BI136" s="210"/>
      <c r="BJ136" s="210"/>
      <c r="BK136" s="210"/>
      <c r="BL136" s="210"/>
      <c r="BM136" s="210"/>
      <c r="BN136" s="210"/>
      <c r="BO136" s="210"/>
      <c r="BP136" s="210"/>
      <c r="BQ136" s="210"/>
      <c r="BR136" s="210"/>
      <c r="BS136" s="210"/>
      <c r="BT136" s="210"/>
      <c r="BU136" s="210"/>
      <c r="BV136" s="210"/>
      <c r="BW136" s="210"/>
    </row>
    <row r="137" spans="2:75" ht="30.75" customHeight="1" thickBot="1">
      <c r="B137" s="211"/>
      <c r="C137" s="212"/>
      <c r="D137" s="213"/>
      <c r="E137" s="213"/>
      <c r="F137" s="213"/>
      <c r="G137" s="213"/>
      <c r="H137" s="213"/>
      <c r="I137" s="213"/>
      <c r="J137" s="213"/>
      <c r="K137" s="213"/>
      <c r="L137" s="213"/>
      <c r="M137" s="214" t="s">
        <v>69</v>
      </c>
      <c r="N137" s="215" t="s">
        <v>69</v>
      </c>
      <c r="O137" s="215" t="s">
        <v>69</v>
      </c>
      <c r="P137" s="215" t="s">
        <v>69</v>
      </c>
      <c r="Q137" s="216" t="s">
        <v>69</v>
      </c>
      <c r="R137" s="212"/>
      <c r="S137" s="212"/>
      <c r="T137" s="212"/>
      <c r="U137" s="212"/>
      <c r="V137" s="212"/>
      <c r="W137" s="212"/>
      <c r="Z137" s="217"/>
      <c r="AA137" s="218"/>
      <c r="AB137" s="217"/>
      <c r="AC137" s="217"/>
      <c r="AD137" s="217"/>
      <c r="AE137" s="217"/>
      <c r="AF137" s="217"/>
      <c r="AG137" s="217"/>
      <c r="AH137" s="217"/>
      <c r="AI137" s="217"/>
      <c r="AJ137" s="217"/>
      <c r="AK137" s="217"/>
      <c r="AL137" s="219" t="s">
        <v>70</v>
      </c>
      <c r="AM137" s="220" t="s">
        <v>70</v>
      </c>
      <c r="AN137" s="220" t="s">
        <v>70</v>
      </c>
      <c r="AO137" s="220" t="s">
        <v>70</v>
      </c>
      <c r="AP137" s="216" t="s">
        <v>70</v>
      </c>
      <c r="AQ137" s="212"/>
      <c r="AR137" s="212"/>
      <c r="AS137" s="212"/>
      <c r="AT137" s="212"/>
      <c r="AU137" s="212"/>
      <c r="AV137" s="212"/>
      <c r="BB137" s="18"/>
      <c r="BC137" s="18"/>
      <c r="BD137" s="18"/>
      <c r="BE137" s="18"/>
      <c r="BF137" s="18"/>
      <c r="BG137" s="18"/>
      <c r="BH137" s="18"/>
      <c r="BI137" s="18"/>
      <c r="BJ137" s="18"/>
      <c r="BK137" s="18"/>
      <c r="BL137" s="18"/>
      <c r="BM137" s="18"/>
      <c r="BN137" s="18"/>
      <c r="BO137" s="18"/>
      <c r="BP137" s="18"/>
      <c r="BQ137" s="18"/>
      <c r="BR137" s="18"/>
    </row>
    <row r="138" spans="2:75" ht="15.75" thickBot="1">
      <c r="B138" s="211" t="s">
        <v>25</v>
      </c>
      <c r="C138" s="212"/>
      <c r="D138" s="213" t="s">
        <v>71</v>
      </c>
      <c r="E138" s="213" t="s">
        <v>72</v>
      </c>
      <c r="F138" s="213" t="s">
        <v>73</v>
      </c>
      <c r="G138" s="213" t="s">
        <v>74</v>
      </c>
      <c r="H138" s="213" t="s">
        <v>75</v>
      </c>
      <c r="I138" s="213" t="s">
        <v>76</v>
      </c>
      <c r="J138" s="213" t="s">
        <v>77</v>
      </c>
      <c r="K138" s="213" t="s">
        <v>78</v>
      </c>
      <c r="L138" s="213"/>
      <c r="M138" s="221" t="str">
        <f t="array" ref="M138:Q138">Years</f>
        <v>2008/09</v>
      </c>
      <c r="N138" s="222" t="str">
        <v>2009/10</v>
      </c>
      <c r="O138" s="222" t="str">
        <v>2010/11</v>
      </c>
      <c r="P138" s="222" t="str">
        <v>2011/12</v>
      </c>
      <c r="Q138" s="223" t="str">
        <v>2012/13</v>
      </c>
      <c r="R138" s="217"/>
      <c r="S138" s="217"/>
      <c r="T138" s="217"/>
      <c r="U138" s="217"/>
      <c r="V138" s="217"/>
      <c r="W138" s="217"/>
      <c r="Z138" s="212"/>
      <c r="AA138" s="211" t="s">
        <v>25</v>
      </c>
      <c r="AB138" s="212"/>
      <c r="AC138" s="213" t="s">
        <v>71</v>
      </c>
      <c r="AD138" s="213" t="s">
        <v>72</v>
      </c>
      <c r="AE138" s="213" t="s">
        <v>73</v>
      </c>
      <c r="AF138" s="213" t="s">
        <v>74</v>
      </c>
      <c r="AG138" s="213" t="s">
        <v>75</v>
      </c>
      <c r="AH138" s="213" t="s">
        <v>76</v>
      </c>
      <c r="AI138" s="213" t="s">
        <v>77</v>
      </c>
      <c r="AJ138" s="213" t="s">
        <v>78</v>
      </c>
      <c r="AK138" s="212"/>
      <c r="AL138" s="221" t="str">
        <f t="array" ref="AL138:AP138">Years</f>
        <v>2008/09</v>
      </c>
      <c r="AM138" s="222" t="str">
        <v>2009/10</v>
      </c>
      <c r="AN138" s="222" t="str">
        <v>2010/11</v>
      </c>
      <c r="AO138" s="222" t="str">
        <v>2011/12</v>
      </c>
      <c r="AP138" s="223" t="str">
        <v>2012/13</v>
      </c>
      <c r="AQ138" s="217"/>
      <c r="AR138" s="217"/>
      <c r="AS138" s="217"/>
      <c r="AT138" s="217"/>
      <c r="AU138" s="217"/>
      <c r="AV138" s="217"/>
    </row>
    <row r="139" spans="2:75">
      <c r="B139" s="224" t="s">
        <v>79</v>
      </c>
      <c r="C139" s="225"/>
      <c r="D139" s="226" t="s">
        <v>71</v>
      </c>
      <c r="E139" s="226" t="s">
        <v>80</v>
      </c>
      <c r="F139" s="226" t="s">
        <v>81</v>
      </c>
      <c r="G139" s="226" t="s">
        <v>82</v>
      </c>
      <c r="H139" s="226" t="s">
        <v>83</v>
      </c>
      <c r="I139" s="226" t="s">
        <v>84</v>
      </c>
      <c r="J139" s="226" t="s">
        <v>60</v>
      </c>
      <c r="K139" s="226" t="s">
        <v>85</v>
      </c>
      <c r="L139" s="226"/>
      <c r="M139" s="227"/>
      <c r="N139" s="227"/>
      <c r="O139" s="227"/>
      <c r="P139" s="227"/>
      <c r="Q139" s="228"/>
      <c r="R139" s="229"/>
      <c r="S139" s="229"/>
      <c r="T139" s="229"/>
      <c r="U139" s="229"/>
      <c r="V139" s="229"/>
      <c r="W139" s="229"/>
      <c r="Z139" s="230"/>
      <c r="AA139" s="224" t="s">
        <v>79</v>
      </c>
      <c r="AB139" s="225"/>
      <c r="AC139" s="231" t="s">
        <v>71</v>
      </c>
      <c r="AD139" s="231" t="s">
        <v>80</v>
      </c>
      <c r="AE139" s="231" t="s">
        <v>81</v>
      </c>
      <c r="AF139" s="231" t="s">
        <v>82</v>
      </c>
      <c r="AG139" s="231" t="s">
        <v>83</v>
      </c>
      <c r="AH139" s="231" t="s">
        <v>84</v>
      </c>
      <c r="AI139" s="231" t="s">
        <v>86</v>
      </c>
      <c r="AJ139" s="231" t="s">
        <v>85</v>
      </c>
      <c r="AK139" s="225"/>
      <c r="AL139" s="232"/>
      <c r="AM139" s="227"/>
      <c r="AN139" s="227"/>
      <c r="AO139" s="227"/>
      <c r="AP139" s="228"/>
      <c r="AQ139" s="229"/>
      <c r="AR139" s="229"/>
      <c r="AS139" s="229"/>
      <c r="AT139" s="229"/>
      <c r="AU139" s="229"/>
      <c r="AV139" s="229"/>
    </row>
    <row r="140" spans="2:75" ht="15.75" thickBot="1">
      <c r="B140" s="233" t="s">
        <v>87</v>
      </c>
      <c r="C140" s="225"/>
      <c r="D140" s="226" t="s">
        <v>71</v>
      </c>
      <c r="E140" s="226" t="s">
        <v>80</v>
      </c>
      <c r="F140" s="226" t="s">
        <v>81</v>
      </c>
      <c r="G140" s="226" t="s">
        <v>82</v>
      </c>
      <c r="H140" s="226" t="s">
        <v>88</v>
      </c>
      <c r="I140" s="226" t="s">
        <v>84</v>
      </c>
      <c r="J140" s="226" t="s">
        <v>60</v>
      </c>
      <c r="K140" s="226" t="s">
        <v>85</v>
      </c>
      <c r="L140" s="226"/>
      <c r="M140" s="234"/>
      <c r="N140" s="234"/>
      <c r="O140" s="234"/>
      <c r="P140" s="234"/>
      <c r="Q140" s="235"/>
      <c r="R140" s="229"/>
      <c r="S140" s="229"/>
      <c r="T140" s="229"/>
      <c r="U140" s="229"/>
      <c r="V140" s="229"/>
      <c r="W140" s="229"/>
      <c r="Z140" s="230"/>
      <c r="AA140" s="233" t="s">
        <v>87</v>
      </c>
      <c r="AB140" s="225"/>
      <c r="AC140" s="231" t="s">
        <v>71</v>
      </c>
      <c r="AD140" s="231" t="s">
        <v>80</v>
      </c>
      <c r="AE140" s="231" t="s">
        <v>81</v>
      </c>
      <c r="AF140" s="231" t="s">
        <v>82</v>
      </c>
      <c r="AG140" s="231" t="s">
        <v>88</v>
      </c>
      <c r="AH140" s="231" t="s">
        <v>84</v>
      </c>
      <c r="AI140" s="231" t="s">
        <v>86</v>
      </c>
      <c r="AJ140" s="231" t="s">
        <v>85</v>
      </c>
      <c r="AK140" s="225"/>
      <c r="AL140" s="236"/>
      <c r="AM140" s="234"/>
      <c r="AN140" s="234"/>
      <c r="AO140" s="234"/>
      <c r="AP140" s="235"/>
      <c r="AQ140" s="229"/>
      <c r="AR140" s="229"/>
      <c r="AS140" s="229"/>
      <c r="AT140" s="229"/>
      <c r="AU140" s="229"/>
      <c r="AV140" s="229"/>
    </row>
    <row r="141" spans="2:75">
      <c r="B141" s="237" t="s">
        <v>89</v>
      </c>
      <c r="C141" s="225"/>
      <c r="D141" s="231" t="s">
        <v>71</v>
      </c>
      <c r="E141" s="231" t="s">
        <v>80</v>
      </c>
      <c r="F141" s="231" t="s">
        <v>90</v>
      </c>
      <c r="G141" s="231" t="s">
        <v>82</v>
      </c>
      <c r="H141" s="231" t="s">
        <v>83</v>
      </c>
      <c r="I141" s="231" t="s">
        <v>84</v>
      </c>
      <c r="J141" s="231" t="s">
        <v>60</v>
      </c>
      <c r="K141" s="231" t="s">
        <v>85</v>
      </c>
      <c r="L141" s="231"/>
      <c r="M141" s="238"/>
      <c r="N141" s="238"/>
      <c r="O141" s="238"/>
      <c r="P141" s="238"/>
      <c r="Q141" s="239"/>
      <c r="R141" s="229"/>
      <c r="S141" s="229"/>
      <c r="T141" s="229"/>
      <c r="U141" s="229"/>
      <c r="V141" s="229"/>
      <c r="W141" s="229"/>
      <c r="Z141" s="230"/>
      <c r="AA141" s="237" t="s">
        <v>89</v>
      </c>
      <c r="AB141" s="225"/>
      <c r="AC141" s="231" t="s">
        <v>71</v>
      </c>
      <c r="AD141" s="231" t="s">
        <v>80</v>
      </c>
      <c r="AE141" s="231" t="s">
        <v>90</v>
      </c>
      <c r="AF141" s="231" t="s">
        <v>82</v>
      </c>
      <c r="AG141" s="231" t="s">
        <v>83</v>
      </c>
      <c r="AH141" s="231" t="s">
        <v>84</v>
      </c>
      <c r="AI141" s="231" t="s">
        <v>86</v>
      </c>
      <c r="AJ141" s="231" t="s">
        <v>85</v>
      </c>
      <c r="AK141" s="225"/>
      <c r="AL141" s="240"/>
      <c r="AM141" s="238"/>
      <c r="AN141" s="238"/>
      <c r="AO141" s="238"/>
      <c r="AP141" s="239"/>
      <c r="AQ141" s="229"/>
      <c r="AR141" s="229"/>
      <c r="AS141" s="229"/>
      <c r="AT141" s="229"/>
      <c r="AU141" s="229"/>
      <c r="AV141" s="229"/>
    </row>
    <row r="142" spans="2:75" ht="15.75" thickBot="1">
      <c r="B142" s="241" t="s">
        <v>91</v>
      </c>
      <c r="C142" s="225"/>
      <c r="D142" s="231" t="s">
        <v>71</v>
      </c>
      <c r="E142" s="231" t="s">
        <v>80</v>
      </c>
      <c r="F142" s="231" t="s">
        <v>90</v>
      </c>
      <c r="G142" s="231" t="s">
        <v>82</v>
      </c>
      <c r="H142" s="231" t="s">
        <v>88</v>
      </c>
      <c r="I142" s="231" t="s">
        <v>84</v>
      </c>
      <c r="J142" s="231" t="s">
        <v>60</v>
      </c>
      <c r="K142" s="231" t="s">
        <v>85</v>
      </c>
      <c r="L142" s="231"/>
      <c r="M142" s="242"/>
      <c r="N142" s="242"/>
      <c r="O142" s="242"/>
      <c r="P142" s="242"/>
      <c r="Q142" s="243"/>
      <c r="R142" s="229"/>
      <c r="S142" s="229"/>
      <c r="T142" s="229"/>
      <c r="U142" s="229"/>
      <c r="V142" s="229"/>
      <c r="W142" s="229"/>
      <c r="Z142" s="230"/>
      <c r="AA142" s="241" t="s">
        <v>91</v>
      </c>
      <c r="AB142" s="225"/>
      <c r="AC142" s="231" t="s">
        <v>71</v>
      </c>
      <c r="AD142" s="231" t="s">
        <v>80</v>
      </c>
      <c r="AE142" s="231" t="s">
        <v>90</v>
      </c>
      <c r="AF142" s="231" t="s">
        <v>82</v>
      </c>
      <c r="AG142" s="231" t="s">
        <v>88</v>
      </c>
      <c r="AH142" s="231" t="s">
        <v>84</v>
      </c>
      <c r="AI142" s="231" t="s">
        <v>86</v>
      </c>
      <c r="AJ142" s="231" t="s">
        <v>85</v>
      </c>
      <c r="AK142" s="225"/>
      <c r="AL142" s="244"/>
      <c r="AM142" s="242"/>
      <c r="AN142" s="242"/>
      <c r="AO142" s="242"/>
      <c r="AP142" s="243"/>
      <c r="AQ142" s="229"/>
      <c r="AR142" s="229"/>
      <c r="AS142" s="229"/>
      <c r="AT142" s="229"/>
      <c r="AU142" s="229"/>
      <c r="AV142" s="229"/>
    </row>
    <row r="143" spans="2:75">
      <c r="B143" s="245" t="s">
        <v>92</v>
      </c>
      <c r="C143" s="212"/>
      <c r="D143" s="226" t="s">
        <v>71</v>
      </c>
      <c r="E143" s="226" t="s">
        <v>80</v>
      </c>
      <c r="F143" s="226" t="s">
        <v>93</v>
      </c>
      <c r="G143" s="226" t="s">
        <v>94</v>
      </c>
      <c r="H143" s="226" t="s">
        <v>95</v>
      </c>
      <c r="I143" s="226" t="s">
        <v>84</v>
      </c>
      <c r="J143" s="226" t="s">
        <v>51</v>
      </c>
      <c r="K143" s="226" t="s">
        <v>85</v>
      </c>
      <c r="L143" s="226"/>
      <c r="M143" s="246"/>
      <c r="N143" s="246"/>
      <c r="O143" s="246"/>
      <c r="P143" s="246"/>
      <c r="Q143" s="247"/>
      <c r="R143" s="248"/>
      <c r="S143" s="249"/>
      <c r="T143" s="249"/>
      <c r="U143" s="249"/>
      <c r="V143" s="249"/>
      <c r="W143" s="249"/>
      <c r="Z143" s="250"/>
      <c r="AA143" s="245" t="s">
        <v>92</v>
      </c>
      <c r="AB143" s="212"/>
      <c r="AC143" s="226" t="s">
        <v>71</v>
      </c>
      <c r="AD143" s="226" t="s">
        <v>80</v>
      </c>
      <c r="AE143" s="226" t="s">
        <v>93</v>
      </c>
      <c r="AF143" s="226" t="s">
        <v>94</v>
      </c>
      <c r="AG143" s="226" t="s">
        <v>95</v>
      </c>
      <c r="AH143" s="226" t="s">
        <v>84</v>
      </c>
      <c r="AI143" s="226" t="s">
        <v>96</v>
      </c>
      <c r="AJ143" s="226" t="s">
        <v>85</v>
      </c>
      <c r="AK143" s="212"/>
      <c r="AL143" s="251"/>
      <c r="AM143" s="246"/>
      <c r="AN143" s="246"/>
      <c r="AO143" s="246"/>
      <c r="AP143" s="247"/>
      <c r="AQ143" s="248"/>
      <c r="AR143" s="249"/>
      <c r="AS143" s="249"/>
      <c r="AT143" s="249"/>
      <c r="AU143" s="249"/>
      <c r="AV143" s="249"/>
    </row>
    <row r="144" spans="2:75">
      <c r="B144" s="252" t="s">
        <v>97</v>
      </c>
      <c r="C144" s="212"/>
      <c r="D144" s="226" t="s">
        <v>71</v>
      </c>
      <c r="E144" s="226" t="s">
        <v>80</v>
      </c>
      <c r="F144" s="226" t="s">
        <v>93</v>
      </c>
      <c r="G144" s="226" t="s">
        <v>94</v>
      </c>
      <c r="H144" s="226" t="s">
        <v>98</v>
      </c>
      <c r="I144" s="226" t="s">
        <v>84</v>
      </c>
      <c r="J144" s="226" t="s">
        <v>51</v>
      </c>
      <c r="K144" s="226" t="s">
        <v>85</v>
      </c>
      <c r="L144" s="226"/>
      <c r="M144" s="253"/>
      <c r="N144" s="253"/>
      <c r="O144" s="253"/>
      <c r="P144" s="253"/>
      <c r="Q144" s="254"/>
      <c r="R144" s="248"/>
      <c r="S144" s="249"/>
      <c r="T144" s="249"/>
      <c r="U144" s="249"/>
      <c r="V144" s="249"/>
      <c r="W144" s="249"/>
      <c r="Z144" s="250"/>
      <c r="AA144" s="252" t="s">
        <v>97</v>
      </c>
      <c r="AB144" s="212"/>
      <c r="AC144" s="226" t="s">
        <v>71</v>
      </c>
      <c r="AD144" s="226" t="s">
        <v>80</v>
      </c>
      <c r="AE144" s="226" t="s">
        <v>93</v>
      </c>
      <c r="AF144" s="226" t="s">
        <v>94</v>
      </c>
      <c r="AG144" s="226" t="s">
        <v>98</v>
      </c>
      <c r="AH144" s="226" t="s">
        <v>84</v>
      </c>
      <c r="AI144" s="226" t="s">
        <v>96</v>
      </c>
      <c r="AJ144" s="226" t="s">
        <v>85</v>
      </c>
      <c r="AK144" s="212"/>
      <c r="AL144" s="255"/>
      <c r="AM144" s="253"/>
      <c r="AN144" s="253"/>
      <c r="AO144" s="253"/>
      <c r="AP144" s="254"/>
      <c r="AQ144" s="248"/>
      <c r="AR144" s="249"/>
      <c r="AS144" s="249"/>
      <c r="AT144" s="249"/>
      <c r="AU144" s="249"/>
      <c r="AV144" s="249"/>
    </row>
    <row r="145" spans="2:48" ht="15.75" thickBot="1">
      <c r="B145" s="256" t="s">
        <v>99</v>
      </c>
      <c r="C145" s="257"/>
      <c r="D145" s="258" t="s">
        <v>71</v>
      </c>
      <c r="E145" s="258" t="s">
        <v>80</v>
      </c>
      <c r="F145" s="258" t="s">
        <v>93</v>
      </c>
      <c r="G145" s="258" t="s">
        <v>94</v>
      </c>
      <c r="H145" s="258" t="s">
        <v>100</v>
      </c>
      <c r="I145" s="258" t="s">
        <v>84</v>
      </c>
      <c r="J145" s="258" t="s">
        <v>51</v>
      </c>
      <c r="K145" s="258" t="s">
        <v>85</v>
      </c>
      <c r="L145" s="258"/>
      <c r="M145" s="259"/>
      <c r="N145" s="259"/>
      <c r="O145" s="259"/>
      <c r="P145" s="260"/>
      <c r="Q145" s="261"/>
      <c r="R145" s="249"/>
      <c r="S145" s="249"/>
      <c r="T145" s="249"/>
      <c r="U145" s="249"/>
      <c r="V145" s="249"/>
      <c r="W145" s="249"/>
      <c r="Z145" s="250"/>
      <c r="AA145" s="256" t="s">
        <v>99</v>
      </c>
      <c r="AB145" s="257"/>
      <c r="AC145" s="258" t="s">
        <v>71</v>
      </c>
      <c r="AD145" s="258" t="s">
        <v>80</v>
      </c>
      <c r="AE145" s="258" t="s">
        <v>93</v>
      </c>
      <c r="AF145" s="258" t="s">
        <v>94</v>
      </c>
      <c r="AG145" s="258" t="s">
        <v>100</v>
      </c>
      <c r="AH145" s="258" t="s">
        <v>84</v>
      </c>
      <c r="AI145" s="258" t="s">
        <v>96</v>
      </c>
      <c r="AJ145" s="258" t="s">
        <v>85</v>
      </c>
      <c r="AK145" s="257"/>
      <c r="AL145" s="262"/>
      <c r="AM145" s="259"/>
      <c r="AN145" s="259"/>
      <c r="AO145" s="259"/>
      <c r="AP145" s="261"/>
      <c r="AQ145" s="249"/>
      <c r="AR145" s="249"/>
      <c r="AS145" s="249"/>
      <c r="AT145" s="249"/>
      <c r="AU145" s="249"/>
      <c r="AV145" s="249"/>
    </row>
    <row r="146" spans="2:48" ht="16.5" thickBot="1">
      <c r="B146" s="11"/>
      <c r="R146" s="263"/>
      <c r="S146" s="263"/>
      <c r="T146" s="263"/>
      <c r="U146" s="263"/>
      <c r="V146" s="263"/>
      <c r="W146" s="263"/>
    </row>
    <row r="147" spans="2:48" ht="16.5" thickBot="1">
      <c r="B147" s="190" t="s">
        <v>101</v>
      </c>
      <c r="C147" s="191"/>
      <c r="D147" s="191"/>
      <c r="E147" s="191"/>
      <c r="F147" s="191"/>
      <c r="G147" s="191"/>
      <c r="H147" s="191"/>
      <c r="I147" s="191"/>
      <c r="J147" s="191"/>
      <c r="K147" s="191"/>
      <c r="L147" s="191"/>
      <c r="M147" s="264"/>
      <c r="N147" s="264"/>
      <c r="O147" s="265"/>
      <c r="P147" s="265"/>
      <c r="Q147" s="266"/>
      <c r="R147" s="267"/>
      <c r="S147" s="267"/>
      <c r="T147" s="267"/>
      <c r="U147" s="267"/>
      <c r="V147" s="267"/>
      <c r="W147" s="267"/>
      <c r="Z147" s="267"/>
      <c r="AA147" s="267"/>
      <c r="AB147" s="267"/>
      <c r="AC147" s="267"/>
      <c r="AD147" s="267"/>
      <c r="AE147" s="267"/>
      <c r="AF147" s="267"/>
      <c r="AG147" s="267"/>
      <c r="AH147" s="267"/>
      <c r="AI147" s="267"/>
      <c r="AJ147" s="267"/>
      <c r="AK147" s="267"/>
    </row>
    <row r="148" spans="2:48" s="205" customFormat="1" ht="16.5" hidden="1" thickBot="1">
      <c r="B148" s="268" t="s">
        <v>68</v>
      </c>
      <c r="C148" s="201"/>
      <c r="D148" s="201">
        <v>1</v>
      </c>
      <c r="E148" s="201"/>
      <c r="F148" s="201"/>
      <c r="G148" s="201"/>
      <c r="H148" s="201"/>
      <c r="I148" s="201"/>
      <c r="J148" s="201"/>
      <c r="K148" s="201"/>
      <c r="L148" s="201"/>
      <c r="M148" s="209"/>
      <c r="N148" s="209"/>
      <c r="O148" s="269"/>
      <c r="P148" s="269"/>
      <c r="Q148" s="270"/>
      <c r="R148" s="269"/>
      <c r="S148" s="269"/>
      <c r="T148" s="269"/>
      <c r="U148" s="269"/>
      <c r="V148" s="269"/>
      <c r="W148" s="269"/>
      <c r="Z148" s="269"/>
      <c r="AA148" s="269"/>
      <c r="AB148" s="269"/>
      <c r="AC148" s="269"/>
      <c r="AD148" s="269"/>
      <c r="AE148" s="269"/>
      <c r="AF148" s="269"/>
      <c r="AG148" s="269"/>
      <c r="AH148" s="269"/>
      <c r="AI148" s="269"/>
      <c r="AJ148" s="269"/>
      <c r="AK148" s="269"/>
    </row>
    <row r="149" spans="2:48" s="205" customFormat="1" ht="16.5" hidden="1" thickBot="1">
      <c r="B149" s="268"/>
      <c r="C149" s="201"/>
      <c r="D149" s="201"/>
      <c r="E149" s="201"/>
      <c r="F149" s="201"/>
      <c r="G149" s="201"/>
      <c r="H149" s="201"/>
      <c r="I149" s="201"/>
      <c r="J149" s="201"/>
      <c r="K149" s="201"/>
      <c r="L149" s="201"/>
      <c r="M149" s="209"/>
      <c r="N149" s="209"/>
      <c r="O149" s="269"/>
      <c r="P149" s="269"/>
      <c r="Q149" s="270"/>
      <c r="R149" s="269"/>
      <c r="S149" s="269"/>
      <c r="T149" s="269"/>
      <c r="U149" s="269"/>
      <c r="V149" s="269"/>
      <c r="W149" s="269"/>
      <c r="Z149" s="269"/>
      <c r="AA149" s="269"/>
      <c r="AB149" s="269"/>
      <c r="AC149" s="269"/>
      <c r="AD149" s="269"/>
      <c r="AE149" s="269"/>
      <c r="AF149" s="269"/>
      <c r="AG149" s="269"/>
      <c r="AH149" s="269"/>
      <c r="AI149" s="269"/>
      <c r="AJ149" s="269"/>
      <c r="AK149" s="269"/>
    </row>
    <row r="150" spans="2:48" ht="26.25" thickBot="1">
      <c r="B150" s="114"/>
      <c r="C150" s="271"/>
      <c r="D150" s="271"/>
      <c r="E150" s="271"/>
      <c r="F150" s="271"/>
      <c r="G150" s="271"/>
      <c r="H150" s="271"/>
      <c r="I150" s="271"/>
      <c r="J150" s="271"/>
      <c r="K150" s="271"/>
      <c r="L150" s="271"/>
      <c r="M150" s="219" t="s">
        <v>102</v>
      </c>
      <c r="N150" s="272" t="s">
        <v>102</v>
      </c>
      <c r="O150" s="220" t="s">
        <v>102</v>
      </c>
      <c r="P150" s="220" t="s">
        <v>102</v>
      </c>
      <c r="Q150" s="216" t="s">
        <v>102</v>
      </c>
      <c r="R150" s="212"/>
      <c r="S150" s="212"/>
      <c r="T150" s="212"/>
      <c r="U150" s="212"/>
      <c r="V150" s="212"/>
      <c r="W150" s="212"/>
      <c r="Z150" s="217"/>
      <c r="AA150" s="217"/>
      <c r="AB150" s="217"/>
      <c r="AC150" s="217"/>
      <c r="AD150" s="217"/>
      <c r="AE150" s="217"/>
      <c r="AF150" s="217"/>
      <c r="AG150" s="217"/>
      <c r="AH150" s="217"/>
      <c r="AI150" s="217"/>
      <c r="AJ150" s="217"/>
      <c r="AK150" s="217"/>
    </row>
    <row r="151" spans="2:48" ht="15.75" thickBot="1">
      <c r="B151" s="211" t="s">
        <v>25</v>
      </c>
      <c r="C151" s="212"/>
      <c r="D151" s="273" t="s">
        <v>71</v>
      </c>
      <c r="E151" s="273" t="s">
        <v>72</v>
      </c>
      <c r="F151" s="273" t="s">
        <v>73</v>
      </c>
      <c r="G151" s="273" t="s">
        <v>74</v>
      </c>
      <c r="H151" s="273" t="s">
        <v>75</v>
      </c>
      <c r="I151" s="273" t="s">
        <v>76</v>
      </c>
      <c r="J151" s="273" t="s">
        <v>77</v>
      </c>
      <c r="K151" s="273" t="s">
        <v>78</v>
      </c>
      <c r="L151" s="273"/>
      <c r="M151" s="221" t="str">
        <f t="array" ref="M151:Q151">Years</f>
        <v>2008/09</v>
      </c>
      <c r="N151" s="222" t="str">
        <v>2009/10</v>
      </c>
      <c r="O151" s="222" t="str">
        <v>2010/11</v>
      </c>
      <c r="P151" s="222" t="str">
        <v>2011/12</v>
      </c>
      <c r="Q151" s="223" t="str">
        <v>2012/13</v>
      </c>
      <c r="R151" s="212"/>
      <c r="S151" s="212"/>
      <c r="T151" s="212"/>
      <c r="U151" s="212"/>
      <c r="V151" s="212"/>
      <c r="W151" s="212"/>
      <c r="Z151" s="212"/>
      <c r="AA151" s="212"/>
      <c r="AB151" s="212"/>
      <c r="AC151" s="212"/>
      <c r="AD151" s="212"/>
      <c r="AE151" s="212"/>
      <c r="AF151" s="212"/>
      <c r="AG151" s="212"/>
      <c r="AH151" s="212"/>
      <c r="AI151" s="212"/>
      <c r="AJ151" s="212"/>
      <c r="AK151" s="212"/>
    </row>
    <row r="152" spans="2:48">
      <c r="B152" s="274" t="s">
        <v>103</v>
      </c>
      <c r="C152" s="225"/>
      <c r="D152" s="226" t="s">
        <v>71</v>
      </c>
      <c r="E152" s="226" t="s">
        <v>80</v>
      </c>
      <c r="F152" s="226" t="s">
        <v>81</v>
      </c>
      <c r="G152" s="226" t="s">
        <v>82</v>
      </c>
      <c r="H152" s="226" t="s">
        <v>58</v>
      </c>
      <c r="I152" s="226" t="s">
        <v>104</v>
      </c>
      <c r="J152" s="226" t="s">
        <v>105</v>
      </c>
      <c r="K152" s="226" t="s">
        <v>106</v>
      </c>
      <c r="L152" s="226"/>
      <c r="M152" s="275"/>
      <c r="N152" s="276"/>
      <c r="O152" s="276"/>
      <c r="P152" s="276"/>
      <c r="Q152" s="277"/>
      <c r="R152" s="249"/>
      <c r="S152" s="249"/>
      <c r="T152" s="249"/>
      <c r="U152" s="249"/>
      <c r="V152" s="249"/>
      <c r="W152" s="249"/>
      <c r="Z152" s="250"/>
      <c r="AA152" s="250"/>
      <c r="AB152" s="250"/>
      <c r="AC152" s="250"/>
      <c r="AD152" s="250"/>
      <c r="AE152" s="250"/>
      <c r="AF152" s="250"/>
      <c r="AG152" s="250"/>
      <c r="AH152" s="250"/>
      <c r="AI152" s="250"/>
      <c r="AJ152" s="250"/>
      <c r="AK152" s="250"/>
    </row>
    <row r="153" spans="2:48">
      <c r="B153" s="278" t="s">
        <v>107</v>
      </c>
      <c r="C153" s="225"/>
      <c r="D153" s="226" t="s">
        <v>71</v>
      </c>
      <c r="E153" s="226" t="s">
        <v>80</v>
      </c>
      <c r="F153" s="226" t="s">
        <v>81</v>
      </c>
      <c r="G153" s="226" t="s">
        <v>82</v>
      </c>
      <c r="H153" s="226" t="s">
        <v>58</v>
      </c>
      <c r="I153" s="226" t="s">
        <v>104</v>
      </c>
      <c r="J153" s="226" t="s">
        <v>105</v>
      </c>
      <c r="K153" s="226" t="s">
        <v>106</v>
      </c>
      <c r="L153" s="226"/>
      <c r="M153" s="279"/>
      <c r="N153" s="280"/>
      <c r="O153" s="280"/>
      <c r="P153" s="280"/>
      <c r="Q153" s="281"/>
      <c r="R153" s="249"/>
      <c r="S153" s="249"/>
      <c r="T153" s="249"/>
      <c r="U153" s="249"/>
      <c r="V153" s="249"/>
      <c r="W153" s="249"/>
      <c r="Z153" s="250"/>
      <c r="AA153" s="250"/>
      <c r="AB153" s="250"/>
      <c r="AC153" s="250"/>
      <c r="AD153" s="250"/>
      <c r="AE153" s="250"/>
      <c r="AF153" s="250"/>
      <c r="AG153" s="250"/>
      <c r="AH153" s="250"/>
      <c r="AI153" s="250"/>
      <c r="AJ153" s="250"/>
      <c r="AK153" s="250"/>
    </row>
    <row r="154" spans="2:48" ht="15.75" thickBot="1">
      <c r="B154" s="282" t="s">
        <v>108</v>
      </c>
      <c r="C154" s="225"/>
      <c r="D154" s="226" t="s">
        <v>71</v>
      </c>
      <c r="E154" s="226" t="s">
        <v>80</v>
      </c>
      <c r="F154" s="226" t="s">
        <v>81</v>
      </c>
      <c r="G154" s="226" t="s">
        <v>82</v>
      </c>
      <c r="H154" s="226" t="s">
        <v>109</v>
      </c>
      <c r="I154" s="226" t="s">
        <v>104</v>
      </c>
      <c r="J154" s="226" t="s">
        <v>105</v>
      </c>
      <c r="K154" s="226" t="s">
        <v>106</v>
      </c>
      <c r="L154" s="226"/>
      <c r="M154" s="283"/>
      <c r="N154" s="284"/>
      <c r="O154" s="284"/>
      <c r="P154" s="284"/>
      <c r="Q154" s="285"/>
      <c r="R154" s="249"/>
      <c r="S154" s="249"/>
      <c r="T154" s="249"/>
      <c r="U154" s="249"/>
      <c r="V154" s="249"/>
      <c r="W154" s="249"/>
      <c r="Z154" s="250"/>
      <c r="AA154" s="250"/>
      <c r="AB154" s="250"/>
      <c r="AC154" s="250"/>
      <c r="AD154" s="250"/>
      <c r="AE154" s="250"/>
      <c r="AF154" s="250"/>
      <c r="AG154" s="250"/>
      <c r="AH154" s="250"/>
      <c r="AI154" s="250"/>
      <c r="AJ154" s="250"/>
      <c r="AK154" s="250"/>
    </row>
    <row r="155" spans="2:48">
      <c r="B155" s="237" t="s">
        <v>110</v>
      </c>
      <c r="C155" s="225"/>
      <c r="D155" s="231" t="s">
        <v>71</v>
      </c>
      <c r="E155" s="231" t="s">
        <v>80</v>
      </c>
      <c r="F155" s="231" t="s">
        <v>90</v>
      </c>
      <c r="G155" s="231" t="s">
        <v>82</v>
      </c>
      <c r="H155" s="231" t="s">
        <v>83</v>
      </c>
      <c r="I155" s="231" t="s">
        <v>84</v>
      </c>
      <c r="J155" s="231" t="s">
        <v>60</v>
      </c>
      <c r="K155" s="231" t="s">
        <v>85</v>
      </c>
      <c r="L155" s="231"/>
      <c r="M155" s="286"/>
      <c r="N155" s="287"/>
      <c r="O155" s="287"/>
      <c r="P155" s="287"/>
      <c r="Q155" s="288"/>
      <c r="R155" s="229"/>
      <c r="S155" s="229"/>
      <c r="T155" s="229"/>
      <c r="U155" s="229"/>
      <c r="V155" s="229"/>
      <c r="W155" s="229"/>
      <c r="Z155" s="230"/>
      <c r="AA155" s="230"/>
      <c r="AB155" s="230"/>
      <c r="AC155" s="230"/>
      <c r="AD155" s="230"/>
      <c r="AE155" s="230"/>
      <c r="AF155" s="230"/>
      <c r="AG155" s="230"/>
      <c r="AH155" s="230"/>
      <c r="AI155" s="230"/>
      <c r="AJ155" s="230"/>
      <c r="AK155" s="230"/>
      <c r="AL155" s="230"/>
      <c r="AM155" s="230"/>
      <c r="AN155" s="230"/>
      <c r="AO155" s="230"/>
      <c r="AP155" s="289"/>
    </row>
    <row r="156" spans="2:48">
      <c r="B156" s="290" t="s">
        <v>111</v>
      </c>
      <c r="C156" s="225"/>
      <c r="D156" s="231" t="s">
        <v>71</v>
      </c>
      <c r="E156" s="231" t="s">
        <v>80</v>
      </c>
      <c r="F156" s="231" t="s">
        <v>90</v>
      </c>
      <c r="G156" s="231" t="s">
        <v>82</v>
      </c>
      <c r="H156" s="231" t="s">
        <v>88</v>
      </c>
      <c r="I156" s="231" t="s">
        <v>84</v>
      </c>
      <c r="J156" s="231" t="s">
        <v>60</v>
      </c>
      <c r="K156" s="231" t="s">
        <v>85</v>
      </c>
      <c r="L156" s="231"/>
      <c r="M156" s="291"/>
      <c r="N156" s="292"/>
      <c r="O156" s="292"/>
      <c r="P156" s="292"/>
      <c r="Q156" s="293"/>
      <c r="R156" s="229"/>
      <c r="S156" s="229"/>
      <c r="T156" s="229"/>
      <c r="U156" s="229"/>
      <c r="V156" s="229"/>
      <c r="W156" s="229"/>
      <c r="Z156" s="230"/>
      <c r="AA156" s="230"/>
      <c r="AB156" s="230"/>
      <c r="AC156" s="230"/>
      <c r="AD156" s="230"/>
      <c r="AE156" s="230"/>
      <c r="AF156" s="230"/>
      <c r="AG156" s="230"/>
      <c r="AH156" s="230"/>
      <c r="AI156" s="230"/>
      <c r="AJ156" s="230"/>
      <c r="AK156" s="230"/>
      <c r="AL156" s="230"/>
      <c r="AM156" s="230"/>
      <c r="AN156" s="230"/>
      <c r="AO156" s="230"/>
      <c r="AP156" s="289"/>
    </row>
    <row r="157" spans="2:48" ht="15.75" thickBot="1">
      <c r="B157" s="294" t="s">
        <v>112</v>
      </c>
      <c r="C157" s="225"/>
      <c r="D157" s="226" t="s">
        <v>71</v>
      </c>
      <c r="E157" s="226" t="s">
        <v>80</v>
      </c>
      <c r="F157" s="226" t="s">
        <v>90</v>
      </c>
      <c r="G157" s="226" t="s">
        <v>113</v>
      </c>
      <c r="H157" s="226" t="s">
        <v>109</v>
      </c>
      <c r="I157" s="226" t="s">
        <v>104</v>
      </c>
      <c r="J157" s="226" t="s">
        <v>105</v>
      </c>
      <c r="K157" s="226" t="s">
        <v>106</v>
      </c>
      <c r="L157" s="226"/>
      <c r="M157" s="295"/>
      <c r="N157" s="296"/>
      <c r="O157" s="296"/>
      <c r="P157" s="296"/>
      <c r="Q157" s="297"/>
      <c r="R157" s="229"/>
      <c r="S157" s="229"/>
      <c r="T157" s="229"/>
      <c r="U157" s="229"/>
      <c r="V157" s="229"/>
      <c r="W157" s="229"/>
      <c r="Z157" s="230"/>
      <c r="AA157" s="230"/>
      <c r="AB157" s="230"/>
      <c r="AC157" s="230"/>
      <c r="AD157" s="230"/>
      <c r="AE157" s="230"/>
      <c r="AF157" s="230"/>
      <c r="AG157" s="230"/>
      <c r="AH157" s="230"/>
      <c r="AI157" s="230"/>
      <c r="AJ157" s="230"/>
      <c r="AK157" s="230"/>
      <c r="AL157" s="230"/>
      <c r="AM157" s="230"/>
      <c r="AN157" s="230"/>
      <c r="AO157" s="230"/>
      <c r="AP157" s="289"/>
    </row>
    <row r="158" spans="2:48">
      <c r="B158" s="274" t="s">
        <v>114</v>
      </c>
      <c r="C158" s="212"/>
      <c r="D158" s="226" t="s">
        <v>71</v>
      </c>
      <c r="E158" s="226" t="s">
        <v>80</v>
      </c>
      <c r="F158" s="226" t="s">
        <v>93</v>
      </c>
      <c r="G158" s="226" t="s">
        <v>94</v>
      </c>
      <c r="H158" s="226" t="s">
        <v>95</v>
      </c>
      <c r="I158" s="226" t="s">
        <v>115</v>
      </c>
      <c r="J158" s="226" t="s">
        <v>105</v>
      </c>
      <c r="K158" s="226" t="s">
        <v>106</v>
      </c>
      <c r="L158" s="226"/>
      <c r="M158" s="275"/>
      <c r="N158" s="276"/>
      <c r="O158" s="276"/>
      <c r="P158" s="276"/>
      <c r="Q158" s="277"/>
      <c r="R158" s="249"/>
      <c r="S158" s="249"/>
      <c r="T158" s="249"/>
      <c r="U158" s="249"/>
      <c r="V158" s="249"/>
      <c r="W158" s="249"/>
      <c r="Z158" s="250"/>
      <c r="AA158" s="250"/>
      <c r="AB158" s="250"/>
      <c r="AC158" s="250"/>
      <c r="AD158" s="250"/>
      <c r="AE158" s="250"/>
      <c r="AF158" s="250"/>
      <c r="AG158" s="250"/>
      <c r="AH158" s="250"/>
      <c r="AI158" s="250"/>
      <c r="AJ158" s="250"/>
      <c r="AK158" s="250"/>
    </row>
    <row r="159" spans="2:48">
      <c r="B159" s="278" t="s">
        <v>116</v>
      </c>
      <c r="C159" s="212"/>
      <c r="D159" s="226" t="s">
        <v>71</v>
      </c>
      <c r="E159" s="226" t="s">
        <v>80</v>
      </c>
      <c r="F159" s="226" t="s">
        <v>93</v>
      </c>
      <c r="G159" s="226" t="s">
        <v>94</v>
      </c>
      <c r="H159" s="226" t="s">
        <v>98</v>
      </c>
      <c r="I159" s="226" t="s">
        <v>115</v>
      </c>
      <c r="J159" s="226" t="s">
        <v>105</v>
      </c>
      <c r="K159" s="226" t="s">
        <v>106</v>
      </c>
      <c r="L159" s="226"/>
      <c r="M159" s="279"/>
      <c r="N159" s="280"/>
      <c r="O159" s="280"/>
      <c r="P159" s="280"/>
      <c r="Q159" s="281"/>
      <c r="R159" s="249"/>
      <c r="S159" s="249"/>
      <c r="T159" s="249"/>
      <c r="U159" s="249"/>
      <c r="V159" s="249"/>
      <c r="W159" s="249"/>
      <c r="Z159" s="250"/>
      <c r="AA159" s="250"/>
      <c r="AB159" s="250"/>
      <c r="AC159" s="250"/>
      <c r="AD159" s="250"/>
      <c r="AE159" s="250"/>
      <c r="AF159" s="250"/>
      <c r="AG159" s="250"/>
      <c r="AH159" s="250"/>
      <c r="AI159" s="250"/>
      <c r="AJ159" s="250"/>
      <c r="AK159" s="250"/>
    </row>
    <row r="160" spans="2:48" ht="15.75" thickBot="1">
      <c r="B160" s="256" t="s">
        <v>117</v>
      </c>
      <c r="C160" s="257"/>
      <c r="D160" s="258" t="s">
        <v>71</v>
      </c>
      <c r="E160" s="258" t="s">
        <v>80</v>
      </c>
      <c r="F160" s="258" t="s">
        <v>93</v>
      </c>
      <c r="G160" s="258" t="s">
        <v>94</v>
      </c>
      <c r="H160" s="258" t="s">
        <v>100</v>
      </c>
      <c r="I160" s="258" t="s">
        <v>115</v>
      </c>
      <c r="J160" s="258" t="s">
        <v>105</v>
      </c>
      <c r="K160" s="258" t="s">
        <v>106</v>
      </c>
      <c r="L160" s="258"/>
      <c r="M160" s="298"/>
      <c r="N160" s="299"/>
      <c r="O160" s="299"/>
      <c r="P160" s="299"/>
      <c r="Q160" s="300"/>
      <c r="R160" s="249"/>
      <c r="S160" s="249"/>
      <c r="T160" s="249"/>
      <c r="U160" s="249"/>
      <c r="V160" s="249"/>
      <c r="W160" s="249"/>
      <c r="Z160" s="250"/>
      <c r="AA160" s="250"/>
      <c r="AB160" s="250"/>
      <c r="AC160" s="250"/>
      <c r="AD160" s="250"/>
      <c r="AE160" s="250"/>
      <c r="AF160" s="250"/>
      <c r="AG160" s="250"/>
      <c r="AH160" s="250"/>
      <c r="AI160" s="250"/>
      <c r="AJ160" s="250"/>
      <c r="AK160" s="250"/>
    </row>
    <row r="162" spans="2:60">
      <c r="AX162" s="109"/>
      <c r="AY162" s="109"/>
      <c r="AZ162" s="109"/>
      <c r="BA162" s="109"/>
      <c r="BB162" s="109"/>
      <c r="BC162" s="109"/>
      <c r="BD162" s="109"/>
    </row>
    <row r="163" spans="2:60">
      <c r="B163" s="109"/>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c r="AA163" s="109"/>
      <c r="AB163" s="109"/>
      <c r="AC163" s="109"/>
      <c r="AD163" s="109"/>
      <c r="AE163" s="109"/>
      <c r="AF163" s="109"/>
      <c r="AG163" s="109"/>
      <c r="AH163" s="109"/>
      <c r="AI163" s="109"/>
      <c r="AJ163" s="109"/>
      <c r="AK163" s="109"/>
      <c r="AL163" s="109"/>
      <c r="AM163" s="109"/>
      <c r="AN163" s="109"/>
      <c r="AO163" s="109"/>
      <c r="AP163" s="109"/>
      <c r="AX163" s="109"/>
      <c r="AY163" s="109"/>
      <c r="AZ163" s="109"/>
      <c r="BA163" s="109"/>
      <c r="BB163" s="109"/>
      <c r="BC163" s="109"/>
      <c r="BD163" s="109"/>
    </row>
    <row r="164" spans="2:60">
      <c r="B164" s="109"/>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c r="Z164" s="109"/>
      <c r="AA164" s="109"/>
      <c r="AB164" s="109"/>
      <c r="AC164" s="109"/>
      <c r="AD164" s="109"/>
      <c r="AE164" s="109"/>
      <c r="AF164" s="109"/>
      <c r="AG164" s="109"/>
      <c r="AH164" s="109"/>
      <c r="AI164" s="109"/>
      <c r="AJ164" s="109"/>
      <c r="AK164" s="109"/>
      <c r="AL164" s="109"/>
      <c r="AM164" s="109"/>
      <c r="AN164" s="109"/>
      <c r="AO164" s="109"/>
      <c r="AP164" s="109"/>
      <c r="AX164" s="109"/>
      <c r="AY164" s="109"/>
      <c r="AZ164" s="109"/>
      <c r="BA164" s="109"/>
      <c r="BB164" s="109"/>
      <c r="BC164" s="109"/>
      <c r="BD164" s="109"/>
    </row>
    <row r="165" spans="2:60">
      <c r="B165" s="109"/>
      <c r="C165" s="109"/>
      <c r="D165" s="109"/>
      <c r="E165" s="109"/>
      <c r="F165" s="109"/>
      <c r="G165" s="109"/>
      <c r="H165" s="109"/>
      <c r="I165" s="109"/>
      <c r="J165" s="109"/>
      <c r="K165" s="109"/>
      <c r="L165" s="109"/>
      <c r="M165" s="109"/>
      <c r="N165" s="109"/>
      <c r="O165" s="109"/>
      <c r="P165" s="109"/>
      <c r="Q165" s="109"/>
      <c r="R165" s="109"/>
      <c r="S165" s="109"/>
      <c r="T165" s="109"/>
      <c r="U165" s="109"/>
      <c r="V165" s="109"/>
      <c r="W165" s="109"/>
      <c r="X165" s="109"/>
      <c r="Y165" s="109"/>
      <c r="Z165" s="109"/>
      <c r="AA165" s="109"/>
      <c r="AB165" s="109"/>
      <c r="AC165" s="109"/>
      <c r="AD165" s="109"/>
      <c r="AE165" s="109"/>
      <c r="AF165" s="109"/>
      <c r="AG165" s="109"/>
      <c r="AH165" s="109"/>
      <c r="AI165" s="109"/>
      <c r="AJ165" s="109"/>
      <c r="AK165" s="109"/>
      <c r="AL165" s="109"/>
      <c r="AM165" s="109"/>
      <c r="AN165" s="109"/>
      <c r="AO165" s="109"/>
      <c r="AP165" s="109"/>
      <c r="AX165" s="109"/>
      <c r="AY165" s="109"/>
      <c r="AZ165" s="109"/>
      <c r="BA165" s="109"/>
      <c r="BB165" s="109"/>
      <c r="BC165" s="109"/>
      <c r="BD165" s="109"/>
    </row>
    <row r="166" spans="2:60">
      <c r="B166" s="109"/>
      <c r="C166" s="109"/>
      <c r="D166" s="109"/>
      <c r="E166" s="109"/>
      <c r="F166" s="109"/>
      <c r="G166" s="109"/>
      <c r="H166" s="109"/>
      <c r="I166" s="109"/>
      <c r="J166" s="109"/>
      <c r="K166" s="109"/>
      <c r="L166" s="109"/>
      <c r="M166" s="109"/>
      <c r="N166" s="109"/>
      <c r="O166" s="109"/>
      <c r="P166" s="109"/>
      <c r="Q166" s="109"/>
      <c r="R166" s="109"/>
      <c r="S166" s="109"/>
      <c r="T166" s="109"/>
      <c r="U166" s="109"/>
      <c r="V166" s="109"/>
      <c r="W166" s="109"/>
      <c r="X166" s="109"/>
      <c r="Y166" s="109"/>
      <c r="Z166" s="109"/>
      <c r="AA166" s="109"/>
      <c r="AB166" s="109"/>
      <c r="AC166" s="109"/>
      <c r="AD166" s="109"/>
      <c r="AE166" s="109"/>
      <c r="AF166" s="109"/>
      <c r="AG166" s="109"/>
      <c r="AH166" s="109"/>
      <c r="AI166" s="109"/>
      <c r="AJ166" s="109"/>
      <c r="AK166" s="109"/>
      <c r="AL166" s="109"/>
      <c r="AM166" s="109"/>
      <c r="AN166" s="109"/>
      <c r="AO166" s="109"/>
      <c r="AP166" s="109"/>
      <c r="AX166" s="109"/>
      <c r="AY166" s="109"/>
      <c r="AZ166" s="109"/>
      <c r="BA166" s="109"/>
      <c r="BB166" s="109"/>
      <c r="BC166" s="109"/>
      <c r="BD166" s="109"/>
    </row>
    <row r="167" spans="2:60">
      <c r="B167" s="109"/>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c r="Z167" s="109"/>
      <c r="AA167" s="109"/>
      <c r="AB167" s="109"/>
      <c r="AC167" s="109"/>
      <c r="AD167" s="109"/>
      <c r="AE167" s="109"/>
      <c r="AF167" s="109"/>
      <c r="AG167" s="109"/>
      <c r="AH167" s="109"/>
      <c r="AI167" s="109"/>
      <c r="AJ167" s="109"/>
      <c r="AK167" s="109"/>
      <c r="AL167" s="109"/>
      <c r="AM167" s="109"/>
      <c r="AN167" s="109"/>
      <c r="AO167" s="109"/>
      <c r="AP167" s="109"/>
      <c r="AR167" s="109"/>
      <c r="AS167" s="109"/>
      <c r="AT167" s="109"/>
      <c r="AU167" s="109"/>
      <c r="AV167" s="109"/>
      <c r="AW167" s="109"/>
      <c r="AX167" s="109"/>
      <c r="AY167" s="109"/>
      <c r="AZ167" s="109"/>
      <c r="BA167" s="109"/>
      <c r="BB167" s="109"/>
      <c r="BC167" s="109"/>
      <c r="BD167" s="109"/>
    </row>
    <row r="168" spans="2:60" ht="15.75">
      <c r="B168" s="11" t="s">
        <v>118</v>
      </c>
      <c r="C168" s="11"/>
      <c r="D168" s="11"/>
      <c r="E168" s="11"/>
      <c r="F168" s="11"/>
      <c r="G168" s="11"/>
      <c r="H168" s="11"/>
      <c r="I168" s="11"/>
      <c r="J168" s="11"/>
      <c r="K168" s="11"/>
      <c r="L168" s="11"/>
      <c r="M168" s="11"/>
      <c r="N168" s="109"/>
      <c r="O168" s="109"/>
      <c r="P168" s="109"/>
      <c r="Q168" s="109"/>
      <c r="R168" s="109"/>
      <c r="S168" s="109"/>
      <c r="T168" s="109"/>
      <c r="U168" s="109"/>
      <c r="V168" s="109"/>
      <c r="W168" s="109"/>
      <c r="X168" s="109"/>
      <c r="Y168" s="109"/>
      <c r="Z168" s="109"/>
      <c r="AA168" s="109"/>
      <c r="AB168" s="109"/>
      <c r="AC168" s="109"/>
      <c r="AD168" s="109"/>
      <c r="AE168" s="109"/>
      <c r="AF168" s="109"/>
      <c r="AG168" s="109"/>
      <c r="AH168" s="109"/>
      <c r="AI168" s="109"/>
      <c r="AJ168" s="109"/>
      <c r="AK168" s="109"/>
      <c r="AL168" s="109"/>
      <c r="AM168" s="109"/>
      <c r="AN168" s="109"/>
      <c r="AO168" s="109"/>
      <c r="AP168" s="109"/>
      <c r="AQ168" s="109"/>
      <c r="AR168" s="109"/>
      <c r="AS168" s="109"/>
      <c r="AT168" s="109"/>
      <c r="AU168" s="109"/>
      <c r="AV168" s="109"/>
      <c r="AW168" s="109"/>
      <c r="AX168" s="109"/>
      <c r="AY168" s="109"/>
      <c r="AZ168" s="109"/>
      <c r="BA168" s="109"/>
      <c r="BB168" s="109"/>
      <c r="BC168" s="109"/>
      <c r="BD168" s="109"/>
      <c r="BE168" s="109"/>
    </row>
    <row r="169" spans="2:60" ht="15.75" thickBot="1">
      <c r="B169" s="301"/>
      <c r="C169" s="301"/>
      <c r="D169" s="301"/>
      <c r="E169" s="301"/>
      <c r="F169" s="301"/>
      <c r="G169" s="301"/>
      <c r="H169" s="301"/>
      <c r="I169" s="301"/>
      <c r="J169" s="301"/>
      <c r="K169" s="301"/>
      <c r="L169" s="301"/>
      <c r="M169" s="301"/>
      <c r="N169" s="302"/>
      <c r="O169" s="302"/>
      <c r="P169" s="302"/>
      <c r="Q169" s="302"/>
      <c r="R169" s="302"/>
      <c r="S169" s="303"/>
      <c r="T169" s="303"/>
      <c r="U169" s="303"/>
      <c r="V169" s="303"/>
      <c r="W169" s="303"/>
      <c r="X169" s="303"/>
      <c r="Y169" s="303"/>
      <c r="Z169" s="303"/>
      <c r="AA169" s="303"/>
      <c r="AB169" s="302"/>
      <c r="AC169" s="302"/>
      <c r="AD169" s="302"/>
      <c r="AE169" s="302"/>
      <c r="AF169" s="302"/>
      <c r="AG169" s="302"/>
      <c r="AH169" s="302"/>
      <c r="AI169" s="302"/>
      <c r="AJ169" s="302"/>
      <c r="AK169" s="302"/>
      <c r="AL169" s="109"/>
      <c r="AM169" s="109"/>
      <c r="AN169" s="109"/>
      <c r="AO169" s="109"/>
      <c r="AP169" s="109"/>
      <c r="AQ169" s="109"/>
      <c r="AR169" s="109"/>
      <c r="AS169" s="109"/>
      <c r="AT169" s="109"/>
      <c r="AU169" s="109"/>
      <c r="AV169" s="109"/>
      <c r="AW169" s="109"/>
      <c r="AX169" s="109"/>
      <c r="AY169" s="109"/>
      <c r="AZ169" s="109"/>
      <c r="BA169" s="109"/>
      <c r="BB169" s="109"/>
      <c r="BC169" s="109"/>
      <c r="BD169" s="109"/>
      <c r="BE169" s="109"/>
    </row>
    <row r="170" spans="2:60">
      <c r="B170" s="304" t="s">
        <v>119</v>
      </c>
      <c r="C170" s="305"/>
      <c r="D170" s="305"/>
      <c r="E170" s="305"/>
      <c r="F170" s="305"/>
      <c r="G170" s="305"/>
      <c r="H170" s="305"/>
      <c r="I170" s="305"/>
      <c r="J170" s="305"/>
      <c r="K170" s="305"/>
      <c r="L170" s="305"/>
      <c r="M170" s="306" t="str">
        <f t="array" ref="M170:Q170">Years</f>
        <v>2008/09</v>
      </c>
      <c r="N170" s="306" t="str">
        <v>2009/10</v>
      </c>
      <c r="O170" s="306" t="str">
        <v>2010/11</v>
      </c>
      <c r="P170" s="306" t="str">
        <v>2011/12</v>
      </c>
      <c r="Q170" s="307" t="str">
        <v>2012/13</v>
      </c>
      <c r="R170" s="308"/>
      <c r="S170" s="308"/>
      <c r="T170" s="308"/>
      <c r="U170" s="308"/>
      <c r="V170" s="308"/>
      <c r="W170" s="308"/>
      <c r="X170" s="308"/>
      <c r="Y170" s="308"/>
      <c r="Z170" s="308"/>
      <c r="AA170" s="309"/>
      <c r="AB170" s="309"/>
      <c r="AC170" s="309"/>
      <c r="AD170" s="309"/>
      <c r="AE170" s="309"/>
      <c r="AF170" s="309"/>
      <c r="AG170" s="309"/>
      <c r="AH170" s="309"/>
      <c r="AI170" s="309"/>
      <c r="AJ170" s="309"/>
      <c r="AK170" s="109"/>
      <c r="AL170" s="109"/>
      <c r="AM170" s="109"/>
      <c r="AN170" s="109"/>
      <c r="AO170" s="109"/>
      <c r="AP170" s="109"/>
      <c r="AQ170" s="109"/>
      <c r="AR170" s="109"/>
      <c r="AS170" s="109"/>
      <c r="AT170" s="109"/>
      <c r="AU170" s="109"/>
      <c r="AV170" s="109"/>
      <c r="AW170" s="109"/>
      <c r="AX170" s="109"/>
      <c r="AY170" s="109"/>
      <c r="AZ170" s="109"/>
      <c r="BA170" s="109"/>
      <c r="BB170" s="109"/>
      <c r="BC170" s="109"/>
      <c r="BD170" s="109"/>
    </row>
    <row r="171" spans="2:60" ht="15.75" thickBot="1">
      <c r="B171" s="310" t="s">
        <v>120</v>
      </c>
      <c r="C171" s="311"/>
      <c r="D171" s="311"/>
      <c r="E171" s="311"/>
      <c r="F171" s="311"/>
      <c r="G171" s="311"/>
      <c r="H171" s="311"/>
      <c r="I171" s="311"/>
      <c r="J171" s="311"/>
      <c r="K171" s="311"/>
      <c r="L171" s="311"/>
      <c r="M171" s="312" t="s">
        <v>121</v>
      </c>
      <c r="N171" s="312" t="s">
        <v>121</v>
      </c>
      <c r="O171" s="312" t="s">
        <v>121</v>
      </c>
      <c r="P171" s="312" t="s">
        <v>121</v>
      </c>
      <c r="Q171" s="313" t="s">
        <v>121</v>
      </c>
      <c r="R171" s="314"/>
      <c r="S171" s="314"/>
      <c r="T171" s="314"/>
      <c r="U171" s="314"/>
      <c r="V171" s="314"/>
      <c r="W171" s="314"/>
      <c r="X171" s="314"/>
      <c r="Y171" s="314"/>
      <c r="Z171" s="314"/>
      <c r="AA171" s="315"/>
      <c r="AB171" s="315"/>
      <c r="AC171" s="315"/>
      <c r="AD171" s="315"/>
      <c r="AE171" s="315"/>
      <c r="AF171" s="315"/>
      <c r="AG171" s="315"/>
      <c r="AH171" s="315"/>
      <c r="AI171" s="315"/>
      <c r="AJ171" s="315"/>
      <c r="AK171" s="109"/>
      <c r="AL171" s="109"/>
      <c r="AM171" s="109"/>
      <c r="AN171" s="109"/>
      <c r="AO171" s="109"/>
      <c r="AP171" s="109"/>
      <c r="AQ171" s="109"/>
      <c r="AR171" s="109"/>
      <c r="AS171" s="109"/>
      <c r="AT171" s="109"/>
      <c r="AU171" s="109"/>
      <c r="AV171" s="109"/>
      <c r="AW171" s="109"/>
      <c r="AX171" s="109"/>
      <c r="AY171" s="109"/>
      <c r="AZ171" s="109"/>
      <c r="BA171" s="109"/>
      <c r="BB171" s="109"/>
      <c r="BC171" s="109"/>
      <c r="BD171" s="109"/>
    </row>
    <row r="172" spans="2:60" ht="15.75">
      <c r="B172" s="316" t="s">
        <v>122</v>
      </c>
      <c r="C172" s="317"/>
      <c r="D172" s="317"/>
      <c r="E172" s="317"/>
      <c r="F172" s="317"/>
      <c r="G172" s="317"/>
      <c r="H172" s="317"/>
      <c r="I172" s="317"/>
      <c r="J172" s="317"/>
      <c r="K172" s="317"/>
      <c r="L172" s="317"/>
      <c r="M172" s="318"/>
      <c r="N172" s="318"/>
      <c r="O172" s="318"/>
      <c r="P172" s="318"/>
      <c r="Q172" s="319"/>
      <c r="R172" s="320"/>
      <c r="S172" s="320"/>
      <c r="T172" s="320"/>
      <c r="U172" s="320"/>
      <c r="V172" s="320"/>
      <c r="W172" s="320"/>
      <c r="X172" s="320"/>
      <c r="Y172" s="320"/>
      <c r="Z172" s="320"/>
      <c r="AA172" s="321"/>
      <c r="AB172" s="321"/>
      <c r="AC172" s="321"/>
      <c r="AD172" s="321"/>
      <c r="AE172" s="321"/>
      <c r="AF172" s="321"/>
      <c r="AG172" s="321"/>
      <c r="AH172" s="321"/>
      <c r="AI172" s="321"/>
      <c r="AJ172" s="321"/>
      <c r="AK172" s="109"/>
      <c r="AL172" s="109"/>
      <c r="AM172" s="109"/>
      <c r="AN172" s="109"/>
      <c r="AO172" s="109"/>
      <c r="AP172" s="109"/>
      <c r="AQ172" s="109"/>
      <c r="AR172" s="109"/>
      <c r="AW172" s="109"/>
      <c r="AX172" s="109"/>
      <c r="AY172" s="109"/>
      <c r="AZ172" s="109"/>
      <c r="BA172" s="109"/>
      <c r="BB172" s="109"/>
      <c r="BC172" s="109"/>
      <c r="BD172" s="109"/>
      <c r="BE172" s="109"/>
      <c r="BF172" s="109"/>
      <c r="BG172" s="109"/>
      <c r="BH172" s="109"/>
    </row>
    <row r="173" spans="2:60" ht="15.75">
      <c r="B173" s="316" t="s">
        <v>123</v>
      </c>
      <c r="C173" s="317"/>
      <c r="D173" s="317"/>
      <c r="E173" s="317"/>
      <c r="F173" s="317"/>
      <c r="G173" s="317"/>
      <c r="H173" s="317"/>
      <c r="I173" s="317"/>
      <c r="J173" s="317"/>
      <c r="K173" s="317"/>
      <c r="L173" s="317"/>
      <c r="M173" s="318"/>
      <c r="N173" s="318"/>
      <c r="O173" s="318"/>
      <c r="P173" s="318"/>
      <c r="Q173" s="319"/>
      <c r="R173" s="320"/>
      <c r="S173" s="320"/>
      <c r="T173" s="320"/>
      <c r="U173" s="320"/>
      <c r="V173" s="320"/>
      <c r="W173" s="320"/>
      <c r="X173" s="320"/>
      <c r="Y173" s="320"/>
      <c r="Z173" s="320"/>
      <c r="AA173" s="321"/>
      <c r="AB173" s="321"/>
      <c r="AC173" s="321"/>
      <c r="AD173" s="321"/>
      <c r="AE173" s="321"/>
      <c r="AF173" s="321"/>
      <c r="AG173" s="321"/>
      <c r="AH173" s="321"/>
      <c r="AI173" s="321"/>
      <c r="AJ173" s="321"/>
      <c r="AK173" s="109"/>
      <c r="AL173" s="109"/>
      <c r="AM173" s="109"/>
      <c r="AN173" s="109"/>
      <c r="AO173" s="109"/>
      <c r="AP173" s="109"/>
      <c r="AQ173" s="109"/>
      <c r="AR173" s="109"/>
    </row>
    <row r="174" spans="2:60" ht="33" customHeight="1">
      <c r="B174" s="322" t="s">
        <v>82</v>
      </c>
      <c r="C174" s="323"/>
      <c r="D174" s="323"/>
      <c r="E174" s="323"/>
      <c r="F174" s="323"/>
      <c r="G174" s="323"/>
      <c r="H174" s="323"/>
      <c r="I174" s="323"/>
      <c r="J174" s="323"/>
      <c r="K174" s="323"/>
      <c r="L174" s="323"/>
      <c r="M174" s="318"/>
      <c r="N174" s="318"/>
      <c r="O174" s="318"/>
      <c r="P174" s="318"/>
      <c r="Q174" s="319"/>
      <c r="R174" s="320"/>
      <c r="S174" s="320"/>
      <c r="T174" s="320"/>
      <c r="U174" s="320"/>
      <c r="V174" s="320"/>
      <c r="W174" s="320"/>
      <c r="X174" s="320"/>
      <c r="Y174" s="320"/>
      <c r="Z174" s="320"/>
      <c r="AA174" s="321"/>
      <c r="AB174" s="321"/>
      <c r="AC174" s="321"/>
      <c r="AD174" s="321"/>
      <c r="AE174" s="321"/>
      <c r="AF174" s="321"/>
      <c r="AG174" s="321"/>
      <c r="AH174" s="321"/>
      <c r="AI174" s="321"/>
      <c r="AJ174" s="321"/>
      <c r="AK174" s="109"/>
      <c r="AL174" s="109"/>
      <c r="AM174" s="109"/>
      <c r="AN174" s="109"/>
      <c r="AO174" s="109"/>
      <c r="AP174" s="109"/>
      <c r="AQ174" s="109"/>
      <c r="AR174" s="109"/>
    </row>
    <row r="175" spans="2:60" ht="15.75">
      <c r="B175" s="322" t="s">
        <v>124</v>
      </c>
      <c r="C175" s="323"/>
      <c r="D175" s="323"/>
      <c r="E175" s="323"/>
      <c r="F175" s="323"/>
      <c r="G175" s="323"/>
      <c r="H175" s="323"/>
      <c r="I175" s="323"/>
      <c r="J175" s="323"/>
      <c r="K175" s="323"/>
      <c r="L175" s="323"/>
      <c r="M175" s="318"/>
      <c r="N175" s="318"/>
      <c r="O175" s="318"/>
      <c r="P175" s="318"/>
      <c r="Q175" s="319"/>
      <c r="R175" s="320"/>
      <c r="S175" s="320"/>
      <c r="T175" s="320"/>
      <c r="U175" s="320"/>
      <c r="V175" s="320"/>
      <c r="W175" s="320"/>
      <c r="X175" s="320"/>
      <c r="Y175" s="320"/>
      <c r="Z175" s="320"/>
      <c r="AA175" s="321"/>
      <c r="AB175" s="321"/>
      <c r="AC175" s="321"/>
      <c r="AD175" s="321"/>
      <c r="AE175" s="321"/>
      <c r="AF175" s="321"/>
      <c r="AG175" s="321"/>
      <c r="AH175" s="321"/>
      <c r="AI175" s="321"/>
      <c r="AJ175" s="321"/>
      <c r="AK175" s="109"/>
      <c r="AL175" s="109"/>
      <c r="AM175" s="109"/>
      <c r="AN175" s="109"/>
      <c r="AO175" s="109"/>
      <c r="AP175" s="109"/>
      <c r="AQ175" s="109"/>
      <c r="AR175" s="109"/>
    </row>
    <row r="176" spans="2:60" ht="15.75">
      <c r="B176" s="316" t="s">
        <v>125</v>
      </c>
      <c r="C176" s="317"/>
      <c r="D176" s="317"/>
      <c r="E176" s="317"/>
      <c r="F176" s="317"/>
      <c r="G176" s="317"/>
      <c r="H176" s="317"/>
      <c r="I176" s="317"/>
      <c r="J176" s="317"/>
      <c r="K176" s="317"/>
      <c r="L176" s="317"/>
      <c r="M176" s="318"/>
      <c r="N176" s="318"/>
      <c r="O176" s="318"/>
      <c r="P176" s="318"/>
      <c r="Q176" s="319"/>
      <c r="R176" s="320"/>
      <c r="S176" s="320"/>
      <c r="T176" s="320"/>
      <c r="U176" s="320"/>
      <c r="V176" s="320"/>
      <c r="W176" s="320"/>
      <c r="X176" s="320"/>
      <c r="Y176" s="320"/>
      <c r="Z176" s="320"/>
      <c r="AA176" s="321"/>
      <c r="AB176" s="321"/>
      <c r="AC176" s="321"/>
      <c r="AD176" s="321"/>
      <c r="AE176" s="321"/>
      <c r="AF176" s="321"/>
      <c r="AG176" s="321"/>
      <c r="AH176" s="321"/>
      <c r="AI176" s="321"/>
      <c r="AJ176" s="321"/>
      <c r="AK176" s="109"/>
      <c r="AL176" s="109"/>
      <c r="AM176" s="109"/>
      <c r="AN176" s="109"/>
      <c r="AO176" s="109"/>
      <c r="AP176" s="109"/>
      <c r="AQ176" s="109"/>
      <c r="AR176" s="109"/>
    </row>
    <row r="177" spans="2:44" ht="15.75">
      <c r="B177" s="316" t="s">
        <v>126</v>
      </c>
      <c r="C177" s="317"/>
      <c r="D177" s="317"/>
      <c r="E177" s="317"/>
      <c r="F177" s="317"/>
      <c r="G177" s="317"/>
      <c r="H177" s="317"/>
      <c r="I177" s="317"/>
      <c r="J177" s="317"/>
      <c r="K177" s="317"/>
      <c r="L177" s="317"/>
      <c r="M177" s="318"/>
      <c r="N177" s="318"/>
      <c r="O177" s="318"/>
      <c r="P177" s="318"/>
      <c r="Q177" s="319"/>
      <c r="R177" s="320"/>
      <c r="S177" s="320"/>
      <c r="T177" s="320"/>
      <c r="U177" s="320"/>
      <c r="V177" s="320"/>
      <c r="W177" s="320"/>
      <c r="X177" s="320"/>
      <c r="Y177" s="320"/>
      <c r="Z177" s="320"/>
      <c r="AA177" s="321"/>
      <c r="AB177" s="321"/>
      <c r="AC177" s="321"/>
      <c r="AD177" s="321"/>
      <c r="AE177" s="321"/>
      <c r="AF177" s="321"/>
      <c r="AG177" s="321"/>
      <c r="AH177" s="321"/>
      <c r="AI177" s="321"/>
      <c r="AJ177" s="321"/>
      <c r="AK177" s="109"/>
      <c r="AL177" s="109"/>
      <c r="AM177" s="109"/>
      <c r="AN177" s="109"/>
      <c r="AO177" s="109"/>
      <c r="AP177" s="109"/>
      <c r="AQ177" s="109"/>
      <c r="AR177" s="109"/>
    </row>
    <row r="178" spans="2:44" ht="15.75">
      <c r="B178" s="316" t="s">
        <v>113</v>
      </c>
      <c r="C178" s="317"/>
      <c r="D178" s="317"/>
      <c r="E178" s="317"/>
      <c r="F178" s="317"/>
      <c r="G178" s="317"/>
      <c r="H178" s="317"/>
      <c r="I178" s="317"/>
      <c r="J178" s="317"/>
      <c r="K178" s="317"/>
      <c r="L178" s="317"/>
      <c r="M178" s="318"/>
      <c r="N178" s="318"/>
      <c r="O178" s="318"/>
      <c r="P178" s="318"/>
      <c r="Q178" s="319"/>
      <c r="R178" s="320"/>
      <c r="S178" s="320"/>
      <c r="T178" s="320"/>
      <c r="U178" s="320"/>
      <c r="V178" s="320"/>
      <c r="W178" s="320"/>
      <c r="X178" s="320"/>
      <c r="Y178" s="320"/>
      <c r="Z178" s="320"/>
      <c r="AA178" s="321"/>
      <c r="AB178" s="321"/>
      <c r="AC178" s="321"/>
      <c r="AD178" s="321"/>
      <c r="AE178" s="321"/>
      <c r="AF178" s="321"/>
      <c r="AG178" s="321"/>
      <c r="AH178" s="321"/>
      <c r="AI178" s="321"/>
      <c r="AJ178" s="321"/>
      <c r="AK178" s="109"/>
      <c r="AL178" s="109"/>
      <c r="AM178" s="109"/>
      <c r="AN178" s="109"/>
      <c r="AO178" s="109"/>
      <c r="AP178" s="109"/>
      <c r="AQ178" s="109"/>
      <c r="AR178" s="109"/>
    </row>
    <row r="179" spans="2:44" ht="15.75">
      <c r="B179" s="316" t="s">
        <v>127</v>
      </c>
      <c r="C179" s="317"/>
      <c r="D179" s="317"/>
      <c r="E179" s="317"/>
      <c r="F179" s="317"/>
      <c r="G179" s="317"/>
      <c r="H179" s="317"/>
      <c r="I179" s="317"/>
      <c r="J179" s="317"/>
      <c r="K179" s="317"/>
      <c r="L179" s="317"/>
      <c r="M179" s="318"/>
      <c r="N179" s="318"/>
      <c r="O179" s="318"/>
      <c r="P179" s="318"/>
      <c r="Q179" s="319"/>
      <c r="R179" s="320"/>
      <c r="S179" s="320"/>
      <c r="T179" s="320"/>
      <c r="U179" s="320"/>
      <c r="V179" s="320"/>
      <c r="W179" s="320"/>
      <c r="X179" s="320"/>
      <c r="Y179" s="320"/>
      <c r="Z179" s="320"/>
      <c r="AA179" s="321"/>
      <c r="AB179" s="321"/>
      <c r="AC179" s="321"/>
      <c r="AD179" s="321"/>
      <c r="AE179" s="321"/>
      <c r="AF179" s="321"/>
      <c r="AG179" s="321"/>
      <c r="AH179" s="321"/>
      <c r="AI179" s="321"/>
      <c r="AJ179" s="321"/>
      <c r="AP179" s="109"/>
      <c r="AQ179" s="109"/>
      <c r="AR179" s="109"/>
    </row>
    <row r="180" spans="2:44" ht="15" customHeight="1" thickBot="1">
      <c r="B180" s="324" t="s">
        <v>128</v>
      </c>
      <c r="C180" s="325"/>
      <c r="D180" s="325"/>
      <c r="E180" s="325"/>
      <c r="F180" s="325"/>
      <c r="G180" s="325"/>
      <c r="H180" s="325"/>
      <c r="I180" s="325"/>
      <c r="J180" s="325"/>
      <c r="K180" s="325"/>
      <c r="L180" s="325"/>
      <c r="M180" s="326"/>
      <c r="N180" s="326"/>
      <c r="O180" s="326"/>
      <c r="P180" s="326"/>
      <c r="Q180" s="327"/>
      <c r="R180" s="320"/>
      <c r="S180" s="320"/>
      <c r="T180" s="320"/>
      <c r="U180" s="320"/>
      <c r="V180" s="320"/>
      <c r="W180" s="320"/>
      <c r="X180" s="320"/>
      <c r="Y180" s="320"/>
      <c r="Z180" s="320"/>
      <c r="AA180" s="321"/>
      <c r="AB180" s="321"/>
      <c r="AC180" s="321"/>
      <c r="AD180" s="321"/>
      <c r="AE180" s="321"/>
      <c r="AF180" s="321"/>
      <c r="AG180" s="321"/>
      <c r="AH180" s="321"/>
      <c r="AI180" s="321"/>
      <c r="AJ180" s="321"/>
      <c r="AP180" s="109"/>
    </row>
    <row r="181" spans="2:44" ht="15" customHeight="1"/>
  </sheetData>
  <sheetProtection formatCells="0" insertRows="0"/>
  <mergeCells count="20">
    <mergeCell ref="B10:U10"/>
    <mergeCell ref="V10:AP10"/>
    <mergeCell ref="AQ10:AR10"/>
    <mergeCell ref="AU10:AV10"/>
    <mergeCell ref="AX10:AY10"/>
    <mergeCell ref="B71:Q71"/>
    <mergeCell ref="R71:AN71"/>
    <mergeCell ref="AO71:AP71"/>
    <mergeCell ref="AS71:AT71"/>
    <mergeCell ref="AV71:AW71"/>
    <mergeCell ref="R72:T72"/>
    <mergeCell ref="U72:W72"/>
    <mergeCell ref="X72:AA72"/>
    <mergeCell ref="AM72:AN72"/>
    <mergeCell ref="AO11:AP11"/>
    <mergeCell ref="R11:S11"/>
    <mergeCell ref="T11:U11"/>
    <mergeCell ref="V11:X11"/>
    <mergeCell ref="Z11:AA11"/>
    <mergeCell ref="AL11:AM11"/>
  </mergeCells>
  <dataValidations count="5">
    <dataValidation type="list" allowBlank="1" showInputMessage="1" showErrorMessage="1" error="Please select an item from the drop down list _x000a_     - New substation establishment_x000a_     - Substation upgrade - capacity_x000a_     - Substation upgrade - voltage_x000a_     - Other - specify" sqref="O13:O66">
      <formula1>"New substation establishment,Substation upgrade - capacity,Substation upgrade - voltage,Other - specify"</formula1>
    </dataValidation>
    <dataValidation type="list" allowBlank="1" showInputMessage="1" showErrorMessage="1" error="Please select an item from the drop down list _x000a_     - Subtransmission substation_x000a_     - Zone substation_x000a_     - Switching station_x000a_     - Other - specify" sqref="M13:M66">
      <formula1>"Subtransmission substation,Zone substation,Switching station,Other - specify"</formula1>
    </dataValidation>
    <dataValidation type="list" allowBlank="1" showInputMessage="1" showErrorMessage="1" error="Please select an item from the drop down list " sqref="N74:N129">
      <formula1>$K$1:$W$1</formula1>
    </dataValidation>
    <dataValidation type="list" allowBlank="1" showInputMessage="1" showErrorMessage="1" error="Please select an item from the drop down list _x000a_     - Demand growth_x000a_     - Voltage issues_x000a_     - Reactive power issue_x000a_     - Fault level issues_x000a_     - Safety_x000a_     - Environment_x000a_     - Other - specify" sqref="P13:P66 O74:O129">
      <formula1>"Demand growth,Voltage issues,Reactive power issue,Fault level issues,Safety,Environment,Other - specify"</formula1>
    </dataValidation>
    <dataValidation type="list" allowBlank="1" showInputMessage="1" showErrorMessage="1" error="Please select an item from the drop down list _x000a_     - 132_x000a_     - 66_x000a_     - 33_x000a_     - Other - specify" sqref="P74:P129">
      <formula1>"132,66,Other - specify"</formula1>
    </dataValidation>
  </dataValidations>
  <pageMargins left="0.39370078740157483" right="0.39370078740157483" top="0.59055118110236227" bottom="0.59055118110236227" header="3.937007874015748E-2" footer="3.937007874015748E-2"/>
  <pageSetup paperSize="8" scale="26" fitToHeight="0" orientation="landscape" r:id="rId1"/>
  <headerFooter>
    <oddHeader>&amp;C2.3 Augex (Estimate)- Nominal values&amp;REECL 0913 CARIN_T2.3 AGX A1</oddHeader>
    <oddFooter>&amp;R&amp;P/&amp;N</oddFooter>
  </headerFooter>
  <rowBreaks count="1" manualBreakCount="1">
    <brk id="131" max="50" man="1"/>
  </rowBreaks>
  <colBreaks count="1" manualBreakCount="1">
    <brk id="61" max="99"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pageSetUpPr fitToPage="1"/>
  </sheetPr>
  <dimension ref="B1:BY181"/>
  <sheetViews>
    <sheetView showGridLines="0" view="pageBreakPreview" zoomScale="70" zoomScaleNormal="85" zoomScaleSheetLayoutView="70" workbookViewId="0">
      <selection activeCell="AR65" sqref="AR65"/>
    </sheetView>
  </sheetViews>
  <sheetFormatPr defaultColWidth="9.140625" defaultRowHeight="15"/>
  <cols>
    <col min="1" max="1" width="18" style="4" customWidth="1"/>
    <col min="2" max="2" width="85.7109375" style="4" customWidth="1"/>
    <col min="3" max="3" width="17.42578125" style="4" hidden="1" customWidth="1"/>
    <col min="4" max="4" width="15.7109375" style="4" hidden="1" customWidth="1"/>
    <col min="5" max="5" width="25" style="4" hidden="1" customWidth="1"/>
    <col min="6" max="6" width="30.5703125" style="4" hidden="1" customWidth="1"/>
    <col min="7" max="7" width="22.85546875" style="4" hidden="1" customWidth="1"/>
    <col min="8" max="8" width="28.28515625" style="4" hidden="1" customWidth="1"/>
    <col min="9" max="9" width="22.5703125" style="4" hidden="1" customWidth="1"/>
    <col min="10" max="12" width="19.7109375" style="4" hidden="1" customWidth="1"/>
    <col min="13" max="13" width="19.85546875" style="4" customWidth="1"/>
    <col min="14" max="14" width="20.140625" style="4" customWidth="1"/>
    <col min="15" max="15" width="33" style="4" customWidth="1"/>
    <col min="16" max="16" width="19.42578125" style="4" customWidth="1"/>
    <col min="17" max="17" width="23.5703125" style="4" customWidth="1"/>
    <col min="18" max="25" width="19.42578125" style="4" customWidth="1"/>
    <col min="26" max="26" width="29.5703125" style="4" customWidth="1"/>
    <col min="27" max="27" width="18.28515625" style="4" hidden="1" customWidth="1"/>
    <col min="28" max="36" width="19.42578125" style="4" hidden="1" customWidth="1"/>
    <col min="37" max="41" width="22.5703125" style="4" customWidth="1"/>
    <col min="42" max="47" width="18.7109375" style="4" customWidth="1"/>
    <col min="48" max="161" width="15.7109375" style="4" customWidth="1"/>
    <col min="162" max="16384" width="9.140625" style="4"/>
  </cols>
  <sheetData>
    <row r="1" spans="2:77" ht="24" customHeight="1">
      <c r="B1" s="1" t="s">
        <v>0</v>
      </c>
      <c r="C1" s="1"/>
      <c r="D1" s="1"/>
      <c r="E1" s="1"/>
      <c r="F1" s="1"/>
      <c r="G1" s="1"/>
      <c r="H1" s="1"/>
      <c r="I1" s="1"/>
      <c r="J1" s="1"/>
      <c r="K1" s="2" t="s">
        <v>1</v>
      </c>
      <c r="L1" s="2" t="s">
        <v>2</v>
      </c>
      <c r="M1" s="2" t="s">
        <v>3</v>
      </c>
      <c r="N1" s="2" t="s">
        <v>4</v>
      </c>
      <c r="O1" s="2" t="s">
        <v>5</v>
      </c>
      <c r="P1" s="2" t="s">
        <v>6</v>
      </c>
      <c r="Q1" s="2" t="s">
        <v>7</v>
      </c>
      <c r="R1" s="2" t="s">
        <v>8</v>
      </c>
      <c r="S1" s="2" t="s">
        <v>9</v>
      </c>
      <c r="T1" s="2" t="s">
        <v>10</v>
      </c>
      <c r="U1" s="2" t="s">
        <v>11</v>
      </c>
      <c r="V1" s="2" t="s">
        <v>12</v>
      </c>
      <c r="W1" s="2" t="s">
        <v>13</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row>
    <row r="2" spans="2:77" ht="24" customHeight="1">
      <c r="B2" s="5"/>
      <c r="C2" s="5"/>
      <c r="D2" s="5"/>
      <c r="E2" s="5"/>
      <c r="F2" s="5"/>
      <c r="G2" s="5"/>
      <c r="H2" s="5"/>
      <c r="I2" s="5"/>
      <c r="J2" s="5"/>
      <c r="K2" s="5"/>
      <c r="L2" s="5"/>
      <c r="M2" s="5"/>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row>
    <row r="3" spans="2:77" ht="24" customHeight="1">
      <c r="B3" s="1"/>
      <c r="C3" s="1"/>
      <c r="D3" s="1"/>
      <c r="E3" s="1"/>
      <c r="F3" s="1"/>
      <c r="G3" s="1"/>
      <c r="H3" s="1"/>
      <c r="I3" s="1"/>
      <c r="J3" s="1"/>
      <c r="K3" s="1"/>
      <c r="L3" s="1"/>
      <c r="M3" s="1"/>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7"/>
      <c r="BO3" s="7"/>
      <c r="BP3" s="7"/>
      <c r="BQ3" s="7"/>
      <c r="BR3" s="7"/>
      <c r="BS3" s="7"/>
      <c r="BT3" s="7"/>
      <c r="BU3" s="7"/>
      <c r="BV3" s="7"/>
      <c r="BW3" s="7"/>
      <c r="BX3" s="7"/>
      <c r="BY3" s="7"/>
    </row>
    <row r="4" spans="2:77" ht="24" customHeight="1">
      <c r="B4" s="8" t="s">
        <v>14</v>
      </c>
      <c r="C4" s="8"/>
      <c r="D4" s="8"/>
      <c r="E4" s="8"/>
      <c r="F4" s="8"/>
      <c r="G4" s="8"/>
      <c r="H4" s="8"/>
      <c r="I4" s="8"/>
      <c r="J4" s="8"/>
      <c r="K4" s="8"/>
      <c r="L4" s="8"/>
      <c r="M4" s="8"/>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10"/>
      <c r="BF4" s="10"/>
      <c r="BG4" s="10"/>
      <c r="BH4" s="10"/>
      <c r="BI4" s="10"/>
      <c r="BJ4" s="10"/>
      <c r="BK4" s="10"/>
      <c r="BL4" s="10"/>
      <c r="BM4" s="10"/>
    </row>
    <row r="7" spans="2:77" ht="15.75">
      <c r="B7" s="11" t="s">
        <v>15</v>
      </c>
      <c r="C7" s="11"/>
      <c r="D7" s="11"/>
      <c r="E7" s="11"/>
      <c r="F7" s="11"/>
      <c r="G7" s="11"/>
      <c r="H7" s="11"/>
      <c r="I7" s="11"/>
      <c r="J7" s="11"/>
      <c r="K7" s="11"/>
      <c r="L7" s="11"/>
      <c r="M7" s="11"/>
      <c r="N7" s="12"/>
      <c r="O7" s="12"/>
      <c r="P7" s="12"/>
      <c r="Q7" s="12"/>
      <c r="R7" s="11"/>
      <c r="S7" s="11"/>
      <c r="T7" s="11"/>
      <c r="U7" s="11"/>
      <c r="V7" s="11"/>
      <c r="W7" s="11"/>
      <c r="X7" s="11"/>
      <c r="Y7" s="11"/>
      <c r="Z7" s="11"/>
      <c r="AA7" s="11"/>
      <c r="AB7" s="11"/>
      <c r="AC7" s="11"/>
      <c r="AD7" s="11"/>
      <c r="AE7" s="11"/>
      <c r="AF7" s="11"/>
      <c r="AG7" s="11"/>
      <c r="AH7" s="11"/>
      <c r="AI7" s="11"/>
      <c r="AJ7" s="11"/>
      <c r="AK7" s="12"/>
      <c r="AL7" s="12"/>
      <c r="AM7" s="12"/>
      <c r="AN7" s="12"/>
      <c r="AO7" s="12"/>
      <c r="AP7" s="12"/>
      <c r="AQ7" s="12"/>
      <c r="AR7" s="12"/>
      <c r="AS7" s="12"/>
      <c r="AT7" s="12"/>
      <c r="AU7" s="12"/>
      <c r="AV7" s="12"/>
      <c r="AW7" s="12"/>
      <c r="AX7" s="12"/>
      <c r="AY7" s="12"/>
      <c r="AZ7" s="12"/>
      <c r="BA7" s="12"/>
      <c r="BB7" s="12"/>
      <c r="BC7" s="12"/>
      <c r="BD7" s="12"/>
      <c r="BE7" s="12"/>
      <c r="BF7" s="12"/>
      <c r="BG7" s="12"/>
      <c r="BH7" s="12"/>
    </row>
    <row r="8" spans="2:77">
      <c r="B8" s="13" t="s">
        <v>16</v>
      </c>
      <c r="C8" s="13"/>
      <c r="D8" s="13"/>
      <c r="E8" s="13"/>
      <c r="F8" s="13"/>
      <c r="G8" s="13"/>
      <c r="H8" s="13"/>
      <c r="I8" s="13"/>
      <c r="J8" s="13"/>
      <c r="K8" s="13"/>
      <c r="L8" s="13"/>
      <c r="M8" s="13"/>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row>
    <row r="9" spans="2:77" ht="18.75" thickBot="1">
      <c r="B9" s="15"/>
      <c r="C9" s="15"/>
      <c r="D9" s="15"/>
      <c r="E9" s="15"/>
      <c r="F9" s="15"/>
      <c r="G9" s="15"/>
      <c r="H9" s="15"/>
      <c r="I9" s="15"/>
      <c r="J9" s="15"/>
      <c r="K9" s="15"/>
      <c r="L9" s="15"/>
      <c r="M9" s="15"/>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row>
    <row r="10" spans="2:77" ht="15.75" customHeight="1" thickBot="1">
      <c r="B10" s="483" t="s">
        <v>17</v>
      </c>
      <c r="C10" s="484"/>
      <c r="D10" s="484"/>
      <c r="E10" s="484"/>
      <c r="F10" s="484"/>
      <c r="G10" s="484"/>
      <c r="H10" s="484"/>
      <c r="I10" s="484"/>
      <c r="J10" s="484"/>
      <c r="K10" s="484"/>
      <c r="L10" s="484"/>
      <c r="M10" s="484"/>
      <c r="N10" s="484"/>
      <c r="O10" s="484"/>
      <c r="P10" s="484"/>
      <c r="Q10" s="484"/>
      <c r="R10" s="484"/>
      <c r="S10" s="484"/>
      <c r="T10" s="484"/>
      <c r="U10" s="485"/>
      <c r="V10" s="486" t="s">
        <v>18</v>
      </c>
      <c r="W10" s="487"/>
      <c r="X10" s="487"/>
      <c r="Y10" s="487"/>
      <c r="Z10" s="487"/>
      <c r="AA10" s="487"/>
      <c r="AB10" s="487"/>
      <c r="AC10" s="487"/>
      <c r="AD10" s="487"/>
      <c r="AE10" s="487"/>
      <c r="AF10" s="487"/>
      <c r="AG10" s="487"/>
      <c r="AH10" s="487"/>
      <c r="AI10" s="487"/>
      <c r="AJ10" s="487"/>
      <c r="AK10" s="487"/>
      <c r="AL10" s="487"/>
      <c r="AM10" s="487"/>
      <c r="AN10" s="487"/>
      <c r="AO10" s="488"/>
      <c r="AP10" s="489" t="s">
        <v>19</v>
      </c>
      <c r="AQ10" s="490"/>
      <c r="AR10" s="16"/>
      <c r="AS10" s="16"/>
      <c r="AT10" s="489" t="s">
        <v>20</v>
      </c>
      <c r="AU10" s="490"/>
      <c r="AV10" s="17"/>
      <c r="AW10" s="491" t="s">
        <v>21</v>
      </c>
      <c r="AX10" s="492"/>
      <c r="AZ10" s="18"/>
      <c r="BA10" s="18"/>
      <c r="BB10" s="18"/>
      <c r="BC10" s="18"/>
      <c r="BD10" s="18"/>
      <c r="BE10" s="18"/>
      <c r="BF10" s="18"/>
      <c r="BG10" s="18"/>
      <c r="BH10" s="18"/>
      <c r="BI10" s="18"/>
      <c r="BJ10" s="18"/>
      <c r="BK10" s="18"/>
      <c r="BL10" s="18"/>
      <c r="BM10" s="18"/>
    </row>
    <row r="11" spans="2:77" ht="40.5" customHeight="1">
      <c r="B11" s="19" t="s">
        <v>22</v>
      </c>
      <c r="C11" s="20"/>
      <c r="D11" s="20"/>
      <c r="E11" s="20"/>
      <c r="F11" s="20"/>
      <c r="G11" s="20"/>
      <c r="H11" s="20"/>
      <c r="I11" s="20"/>
      <c r="J11" s="20"/>
      <c r="K11" s="20"/>
      <c r="L11" s="20"/>
      <c r="M11" s="21" t="s">
        <v>23</v>
      </c>
      <c r="N11" s="21" t="s">
        <v>24</v>
      </c>
      <c r="O11" s="21" t="s">
        <v>25</v>
      </c>
      <c r="P11" s="21" t="s">
        <v>26</v>
      </c>
      <c r="Q11" s="22" t="s">
        <v>27</v>
      </c>
      <c r="R11" s="480" t="s">
        <v>28</v>
      </c>
      <c r="S11" s="481"/>
      <c r="T11" s="480" t="s">
        <v>29</v>
      </c>
      <c r="U11" s="482"/>
      <c r="V11" s="475" t="s">
        <v>30</v>
      </c>
      <c r="W11" s="476"/>
      <c r="X11" s="477"/>
      <c r="Y11" s="478" t="s">
        <v>31</v>
      </c>
      <c r="Z11" s="477"/>
      <c r="AA11" s="23"/>
      <c r="AB11" s="23"/>
      <c r="AC11" s="23"/>
      <c r="AD11" s="23"/>
      <c r="AE11" s="23"/>
      <c r="AF11" s="23"/>
      <c r="AG11" s="23"/>
      <c r="AH11" s="23"/>
      <c r="AI11" s="23"/>
      <c r="AJ11" s="23"/>
      <c r="AK11" s="478" t="s">
        <v>32</v>
      </c>
      <c r="AL11" s="477"/>
      <c r="AM11" s="24" t="s">
        <v>33</v>
      </c>
      <c r="AN11" s="478" t="s">
        <v>34</v>
      </c>
      <c r="AO11" s="479"/>
      <c r="AP11" s="25" t="s">
        <v>35</v>
      </c>
      <c r="AQ11" s="26" t="s">
        <v>36</v>
      </c>
      <c r="AR11" s="27" t="s">
        <v>37</v>
      </c>
      <c r="AS11" s="27" t="s">
        <v>38</v>
      </c>
      <c r="AT11" s="28" t="s">
        <v>39</v>
      </c>
      <c r="AU11" s="29" t="s">
        <v>40</v>
      </c>
      <c r="AV11" s="30" t="s">
        <v>41</v>
      </c>
      <c r="AW11" s="31" t="s">
        <v>42</v>
      </c>
      <c r="AX11" s="32" t="s">
        <v>43</v>
      </c>
      <c r="AZ11" s="33"/>
      <c r="BA11" s="34"/>
      <c r="BB11" s="33"/>
      <c r="BC11" s="33"/>
      <c r="BD11" s="33"/>
    </row>
    <row r="12" spans="2:77" ht="26.25" thickBot="1">
      <c r="B12" s="35"/>
      <c r="C12" s="36"/>
      <c r="D12" s="36"/>
      <c r="E12" s="36"/>
      <c r="F12" s="36"/>
      <c r="G12" s="36"/>
      <c r="H12" s="36"/>
      <c r="I12" s="36"/>
      <c r="J12" s="36"/>
      <c r="K12" s="36"/>
      <c r="L12" s="36"/>
      <c r="M12" s="37" t="s">
        <v>44</v>
      </c>
      <c r="N12" s="37"/>
      <c r="O12" s="37" t="s">
        <v>44</v>
      </c>
      <c r="P12" s="37" t="s">
        <v>44</v>
      </c>
      <c r="Q12" s="38"/>
      <c r="R12" s="37" t="s">
        <v>45</v>
      </c>
      <c r="S12" s="37" t="s">
        <v>46</v>
      </c>
      <c r="T12" s="37" t="s">
        <v>45</v>
      </c>
      <c r="U12" s="39" t="s">
        <v>46</v>
      </c>
      <c r="V12" s="36" t="s">
        <v>47</v>
      </c>
      <c r="W12" s="37" t="s">
        <v>48</v>
      </c>
      <c r="X12" s="37" t="s">
        <v>49</v>
      </c>
      <c r="Y12" s="37" t="s">
        <v>47</v>
      </c>
      <c r="Z12" s="37" t="s">
        <v>49</v>
      </c>
      <c r="AA12" s="37"/>
      <c r="AB12" s="37"/>
      <c r="AC12" s="37"/>
      <c r="AD12" s="37"/>
      <c r="AE12" s="37"/>
      <c r="AF12" s="37"/>
      <c r="AG12" s="37"/>
      <c r="AH12" s="37"/>
      <c r="AI12" s="37"/>
      <c r="AJ12" s="37"/>
      <c r="AK12" s="37" t="s">
        <v>50</v>
      </c>
      <c r="AL12" s="37" t="s">
        <v>49</v>
      </c>
      <c r="AM12" s="37" t="s">
        <v>49</v>
      </c>
      <c r="AN12" s="37" t="s">
        <v>51</v>
      </c>
      <c r="AO12" s="40" t="s">
        <v>49</v>
      </c>
      <c r="AP12" s="35" t="s">
        <v>49</v>
      </c>
      <c r="AQ12" s="39" t="s">
        <v>49</v>
      </c>
      <c r="AR12" s="41"/>
      <c r="AS12" s="41"/>
      <c r="AT12" s="37" t="s">
        <v>49</v>
      </c>
      <c r="AU12" s="40" t="s">
        <v>49</v>
      </c>
      <c r="AV12" s="42" t="s">
        <v>49</v>
      </c>
      <c r="AW12" s="36" t="s">
        <v>49</v>
      </c>
      <c r="AX12" s="39" t="s">
        <v>49</v>
      </c>
      <c r="AZ12" s="33"/>
      <c r="BA12" s="43"/>
      <c r="BB12" s="33"/>
      <c r="BC12" s="33"/>
      <c r="BD12" s="33"/>
    </row>
    <row r="13" spans="2:77">
      <c r="B13" s="57">
        <v>82566965</v>
      </c>
      <c r="C13" s="44"/>
      <c r="D13" s="44"/>
      <c r="E13" s="44"/>
      <c r="F13" s="44"/>
      <c r="G13" s="44"/>
      <c r="H13" s="44"/>
      <c r="I13" s="44"/>
      <c r="J13" s="44"/>
      <c r="K13" s="44"/>
      <c r="L13" s="44"/>
      <c r="M13" s="420" t="s">
        <v>150</v>
      </c>
      <c r="N13" s="421" t="s">
        <v>151</v>
      </c>
      <c r="O13" s="45" t="s">
        <v>152</v>
      </c>
      <c r="P13" s="45" t="s">
        <v>153</v>
      </c>
      <c r="Q13" s="421" t="s">
        <v>205</v>
      </c>
      <c r="R13" s="45">
        <v>0</v>
      </c>
      <c r="S13" s="45">
        <v>76.3</v>
      </c>
      <c r="T13" s="45">
        <v>0</v>
      </c>
      <c r="U13" s="45">
        <v>42</v>
      </c>
      <c r="V13" s="48">
        <v>4</v>
      </c>
      <c r="W13" s="49">
        <v>76.3</v>
      </c>
      <c r="X13" s="70"/>
      <c r="Y13" s="45">
        <v>25</v>
      </c>
      <c r="Z13" s="70"/>
      <c r="AA13" s="50"/>
      <c r="AB13" s="50"/>
      <c r="AC13" s="50"/>
      <c r="AD13" s="50"/>
      <c r="AE13" s="50"/>
      <c r="AF13" s="50"/>
      <c r="AG13" s="50"/>
      <c r="AH13" s="50"/>
      <c r="AI13" s="50"/>
      <c r="AJ13" s="50"/>
      <c r="AK13" s="64"/>
      <c r="AL13" s="369"/>
      <c r="AM13" s="70">
        <v>0</v>
      </c>
      <c r="AN13" s="59">
        <v>35087.83</v>
      </c>
      <c r="AO13" s="70">
        <v>5106295.7168000005</v>
      </c>
      <c r="AP13" s="66">
        <v>1293866.3232</v>
      </c>
      <c r="AQ13" s="70">
        <v>1412447.83</v>
      </c>
      <c r="AR13" s="53">
        <f>SUM(X13,Z13,AL13,AM13,AO13,AP13,AQ13)</f>
        <v>7812609.870000001</v>
      </c>
      <c r="AS13" s="54" t="s">
        <v>148</v>
      </c>
      <c r="AT13" s="67">
        <v>0</v>
      </c>
      <c r="AU13" s="67"/>
      <c r="AV13" s="70">
        <v>3633025.55</v>
      </c>
      <c r="AW13" s="67">
        <v>5000</v>
      </c>
      <c r="AX13" s="66">
        <v>0</v>
      </c>
      <c r="AZ13" s="33"/>
      <c r="BA13" s="56"/>
      <c r="BB13" s="33"/>
      <c r="BC13" s="33"/>
      <c r="BD13" s="33"/>
    </row>
    <row r="14" spans="2:77">
      <c r="B14" s="57">
        <v>81642836</v>
      </c>
      <c r="C14" s="58"/>
      <c r="D14" s="58"/>
      <c r="E14" s="58"/>
      <c r="F14" s="58"/>
      <c r="G14" s="58"/>
      <c r="H14" s="58"/>
      <c r="I14" s="58"/>
      <c r="J14" s="58"/>
      <c r="K14" s="58"/>
      <c r="L14" s="58"/>
      <c r="M14" s="61" t="s">
        <v>150</v>
      </c>
      <c r="N14" s="60" t="s">
        <v>154</v>
      </c>
      <c r="O14" s="61" t="s">
        <v>152</v>
      </c>
      <c r="P14" s="61" t="s">
        <v>153</v>
      </c>
      <c r="Q14" s="59" t="s">
        <v>206</v>
      </c>
      <c r="R14" s="61">
        <v>0</v>
      </c>
      <c r="S14" s="61">
        <v>143</v>
      </c>
      <c r="T14" s="61">
        <v>0</v>
      </c>
      <c r="U14" s="62">
        <v>84.5</v>
      </c>
      <c r="V14" s="63">
        <v>2</v>
      </c>
      <c r="W14" s="64">
        <v>143</v>
      </c>
      <c r="X14" s="70"/>
      <c r="Y14" s="61">
        <v>35</v>
      </c>
      <c r="Z14" s="70"/>
      <c r="AA14" s="65"/>
      <c r="AB14" s="65"/>
      <c r="AC14" s="65"/>
      <c r="AD14" s="65"/>
      <c r="AE14" s="65"/>
      <c r="AF14" s="65"/>
      <c r="AG14" s="65"/>
      <c r="AH14" s="65"/>
      <c r="AI14" s="65"/>
      <c r="AJ14" s="65"/>
      <c r="AK14" s="64">
        <v>12</v>
      </c>
      <c r="AL14" s="369"/>
      <c r="AM14" s="70">
        <v>0</v>
      </c>
      <c r="AN14" s="61">
        <v>11864.9</v>
      </c>
      <c r="AO14" s="70">
        <v>2938304.2850000011</v>
      </c>
      <c r="AP14" s="66">
        <v>0</v>
      </c>
      <c r="AQ14" s="70">
        <v>154869.67000000001</v>
      </c>
      <c r="AR14" s="68">
        <f t="shared" ref="AR14:AR64" si="0">SUM(X14,Z14,AL14,AM14,AO14,AP14,AQ14)</f>
        <v>3093173.955000001</v>
      </c>
      <c r="AS14" s="69" t="s">
        <v>181</v>
      </c>
      <c r="AT14" s="67">
        <v>0</v>
      </c>
      <c r="AU14" s="67"/>
      <c r="AV14" s="70">
        <v>2116561.665000001</v>
      </c>
      <c r="AW14" s="67">
        <v>0</v>
      </c>
      <c r="AX14" s="66">
        <v>0</v>
      </c>
      <c r="AZ14" s="33"/>
      <c r="BA14" s="56"/>
      <c r="BB14" s="33"/>
      <c r="BC14" s="33"/>
      <c r="BD14" s="33"/>
    </row>
    <row r="15" spans="2:77">
      <c r="B15" s="57" t="s">
        <v>207</v>
      </c>
      <c r="C15" s="58"/>
      <c r="D15" s="58"/>
      <c r="E15" s="58"/>
      <c r="F15" s="58"/>
      <c r="G15" s="58"/>
      <c r="H15" s="58"/>
      <c r="I15" s="58"/>
      <c r="J15" s="58"/>
      <c r="K15" s="58"/>
      <c r="L15" s="58"/>
      <c r="M15" s="59" t="s">
        <v>150</v>
      </c>
      <c r="N15" s="60" t="s">
        <v>156</v>
      </c>
      <c r="O15" s="61" t="s">
        <v>13</v>
      </c>
      <c r="P15" s="61" t="s">
        <v>153</v>
      </c>
      <c r="Q15" s="72" t="s">
        <v>157</v>
      </c>
      <c r="R15" s="61">
        <v>0</v>
      </c>
      <c r="S15" s="61">
        <v>0</v>
      </c>
      <c r="T15" s="61">
        <v>0</v>
      </c>
      <c r="U15" s="62">
        <v>0</v>
      </c>
      <c r="V15" s="63">
        <v>0</v>
      </c>
      <c r="W15" s="64">
        <v>0</v>
      </c>
      <c r="X15" s="70"/>
      <c r="Y15" s="375">
        <v>0</v>
      </c>
      <c r="Z15" s="70"/>
      <c r="AA15" s="65"/>
      <c r="AB15" s="65"/>
      <c r="AC15" s="65"/>
      <c r="AD15" s="65"/>
      <c r="AE15" s="65"/>
      <c r="AF15" s="65"/>
      <c r="AG15" s="65"/>
      <c r="AH15" s="65"/>
      <c r="AI15" s="65"/>
      <c r="AJ15" s="65"/>
      <c r="AK15" s="64"/>
      <c r="AL15" s="369"/>
      <c r="AM15" s="70">
        <v>0</v>
      </c>
      <c r="AN15" s="61">
        <v>7106.45</v>
      </c>
      <c r="AO15" s="70">
        <v>1010102.66</v>
      </c>
      <c r="AP15" s="66">
        <v>0</v>
      </c>
      <c r="AQ15" s="70">
        <v>169811.5700000003</v>
      </c>
      <c r="AR15" s="68">
        <f t="shared" si="0"/>
        <v>1179914.2300000004</v>
      </c>
      <c r="AS15" s="71" t="s">
        <v>181</v>
      </c>
      <c r="AT15" s="67">
        <v>0</v>
      </c>
      <c r="AU15" s="67"/>
      <c r="AV15" s="70">
        <v>458955.12</v>
      </c>
      <c r="AW15" s="67">
        <v>1048357.656</v>
      </c>
      <c r="AX15" s="66">
        <v>4193430.6239999998</v>
      </c>
      <c r="AZ15" s="33"/>
      <c r="BA15" s="56"/>
      <c r="BB15" s="33"/>
      <c r="BC15" s="33"/>
      <c r="BD15" s="33"/>
    </row>
    <row r="16" spans="2:77">
      <c r="B16" s="57" t="s">
        <v>208</v>
      </c>
      <c r="C16" s="58"/>
      <c r="D16" s="58"/>
      <c r="E16" s="58"/>
      <c r="F16" s="58"/>
      <c r="G16" s="58"/>
      <c r="H16" s="58"/>
      <c r="I16" s="58"/>
      <c r="J16" s="58"/>
      <c r="K16" s="58"/>
      <c r="L16" s="58"/>
      <c r="M16" s="59" t="s">
        <v>150</v>
      </c>
      <c r="N16" s="72" t="s">
        <v>158</v>
      </c>
      <c r="O16" s="61" t="s">
        <v>152</v>
      </c>
      <c r="P16" s="61" t="s">
        <v>153</v>
      </c>
      <c r="Q16" s="72" t="s">
        <v>205</v>
      </c>
      <c r="R16" s="61">
        <v>0</v>
      </c>
      <c r="S16" s="61">
        <v>64</v>
      </c>
      <c r="T16" s="61">
        <v>0</v>
      </c>
      <c r="U16" s="62">
        <v>32</v>
      </c>
      <c r="V16" s="63">
        <v>2</v>
      </c>
      <c r="W16" s="64">
        <v>64</v>
      </c>
      <c r="X16" s="70"/>
      <c r="Y16" s="61">
        <v>33</v>
      </c>
      <c r="Z16" s="70"/>
      <c r="AA16" s="65"/>
      <c r="AB16" s="65"/>
      <c r="AC16" s="65"/>
      <c r="AD16" s="65"/>
      <c r="AE16" s="65"/>
      <c r="AF16" s="65"/>
      <c r="AG16" s="65"/>
      <c r="AH16" s="65"/>
      <c r="AI16" s="65"/>
      <c r="AJ16" s="65"/>
      <c r="AK16" s="64">
        <v>6</v>
      </c>
      <c r="AL16" s="369"/>
      <c r="AM16" s="70">
        <v>0</v>
      </c>
      <c r="AN16" s="61">
        <v>21512.81</v>
      </c>
      <c r="AO16" s="70">
        <v>4912300.5384</v>
      </c>
      <c r="AP16" s="66">
        <v>5077896.8015999999</v>
      </c>
      <c r="AQ16" s="70">
        <v>243046.44999999995</v>
      </c>
      <c r="AR16" s="68">
        <f t="shared" si="0"/>
        <v>10233243.789999999</v>
      </c>
      <c r="AS16" s="71" t="s">
        <v>181</v>
      </c>
      <c r="AT16" s="67">
        <v>0</v>
      </c>
      <c r="AU16" s="67"/>
      <c r="AV16" s="70">
        <v>8581336.3300000001</v>
      </c>
      <c r="AW16" s="67">
        <v>116082.47</v>
      </c>
      <c r="AX16" s="66">
        <v>49749.63</v>
      </c>
      <c r="AZ16" s="33"/>
      <c r="BA16" s="56"/>
      <c r="BB16" s="33"/>
      <c r="BC16" s="33"/>
      <c r="BD16" s="33"/>
    </row>
    <row r="17" spans="2:56">
      <c r="B17" s="57">
        <v>50086704</v>
      </c>
      <c r="C17" s="58"/>
      <c r="D17" s="58"/>
      <c r="E17" s="58"/>
      <c r="F17" s="58"/>
      <c r="G17" s="58"/>
      <c r="H17" s="58"/>
      <c r="I17" s="58"/>
      <c r="J17" s="58"/>
      <c r="K17" s="58"/>
      <c r="L17" s="58"/>
      <c r="M17" s="59" t="s">
        <v>150</v>
      </c>
      <c r="N17" s="72" t="s">
        <v>159</v>
      </c>
      <c r="O17" s="61" t="s">
        <v>152</v>
      </c>
      <c r="P17" s="61" t="s">
        <v>153</v>
      </c>
      <c r="Q17" s="72" t="s">
        <v>205</v>
      </c>
      <c r="R17" s="61">
        <v>0</v>
      </c>
      <c r="S17" s="61">
        <v>64</v>
      </c>
      <c r="T17" s="61">
        <v>0</v>
      </c>
      <c r="U17" s="62">
        <v>32</v>
      </c>
      <c r="V17" s="63">
        <v>4</v>
      </c>
      <c r="W17" s="64">
        <v>64</v>
      </c>
      <c r="X17" s="70"/>
      <c r="Y17" s="61">
        <v>48</v>
      </c>
      <c r="Z17" s="70"/>
      <c r="AA17" s="65"/>
      <c r="AB17" s="65"/>
      <c r="AC17" s="65"/>
      <c r="AD17" s="65"/>
      <c r="AE17" s="65"/>
      <c r="AF17" s="65"/>
      <c r="AG17" s="65"/>
      <c r="AH17" s="65"/>
      <c r="AI17" s="65"/>
      <c r="AJ17" s="65"/>
      <c r="AK17" s="64"/>
      <c r="AL17" s="369"/>
      <c r="AM17" s="70">
        <v>0</v>
      </c>
      <c r="AN17" s="61">
        <v>1683.91</v>
      </c>
      <c r="AO17" s="70">
        <v>3679602.5379999992</v>
      </c>
      <c r="AP17" s="66">
        <v>1608628.5820000002</v>
      </c>
      <c r="AQ17" s="70">
        <v>0</v>
      </c>
      <c r="AR17" s="68">
        <f t="shared" si="0"/>
        <v>5288231.1199999992</v>
      </c>
      <c r="AS17" s="71" t="s">
        <v>181</v>
      </c>
      <c r="AT17" s="67">
        <v>0</v>
      </c>
      <c r="AU17" s="67"/>
      <c r="AV17" s="70">
        <v>4882160.3899999997</v>
      </c>
      <c r="AW17" s="67">
        <v>0</v>
      </c>
      <c r="AX17" s="66">
        <v>0</v>
      </c>
      <c r="AZ17" s="33"/>
      <c r="BA17" s="56"/>
      <c r="BB17" s="33"/>
      <c r="BC17" s="33"/>
      <c r="BD17" s="33"/>
    </row>
    <row r="18" spans="2:56">
      <c r="B18" s="57">
        <v>81518239</v>
      </c>
      <c r="C18" s="58"/>
      <c r="D18" s="58"/>
      <c r="E18" s="58"/>
      <c r="F18" s="58"/>
      <c r="G18" s="58"/>
      <c r="H18" s="58"/>
      <c r="I18" s="58"/>
      <c r="J18" s="58"/>
      <c r="K18" s="58"/>
      <c r="L18" s="58"/>
      <c r="M18" s="59" t="s">
        <v>150</v>
      </c>
      <c r="N18" s="72" t="s">
        <v>160</v>
      </c>
      <c r="O18" s="61" t="s">
        <v>152</v>
      </c>
      <c r="P18" s="61" t="s">
        <v>153</v>
      </c>
      <c r="Q18" s="72" t="s">
        <v>205</v>
      </c>
      <c r="R18" s="61">
        <v>0</v>
      </c>
      <c r="S18" s="61">
        <v>50</v>
      </c>
      <c r="T18" s="61">
        <v>0</v>
      </c>
      <c r="U18" s="62">
        <v>25</v>
      </c>
      <c r="V18" s="63">
        <v>4</v>
      </c>
      <c r="W18" s="64">
        <v>50</v>
      </c>
      <c r="X18" s="70"/>
      <c r="Y18" s="61">
        <v>41</v>
      </c>
      <c r="Z18" s="70"/>
      <c r="AA18" s="65"/>
      <c r="AB18" s="65"/>
      <c r="AC18" s="65"/>
      <c r="AD18" s="65"/>
      <c r="AE18" s="65"/>
      <c r="AF18" s="65"/>
      <c r="AG18" s="65"/>
      <c r="AH18" s="65"/>
      <c r="AI18" s="65"/>
      <c r="AJ18" s="65"/>
      <c r="AK18" s="64"/>
      <c r="AL18" s="369"/>
      <c r="AM18" s="70">
        <v>0</v>
      </c>
      <c r="AN18" s="61">
        <v>937.91659999999877</v>
      </c>
      <c r="AO18" s="70">
        <v>1736503.4299999997</v>
      </c>
      <c r="AP18" s="66">
        <v>1773890.2300000002</v>
      </c>
      <c r="AQ18" s="70">
        <v>9238.57</v>
      </c>
      <c r="AR18" s="68">
        <f t="shared" si="0"/>
        <v>3519632.23</v>
      </c>
      <c r="AS18" s="71" t="s">
        <v>182</v>
      </c>
      <c r="AT18" s="67">
        <v>0</v>
      </c>
      <c r="AU18" s="67"/>
      <c r="AV18" s="70">
        <v>221656.84</v>
      </c>
      <c r="AW18" s="67">
        <v>0</v>
      </c>
      <c r="AX18" s="66">
        <v>0</v>
      </c>
      <c r="AZ18" s="33"/>
      <c r="BA18" s="56"/>
      <c r="BB18" s="33"/>
      <c r="BC18" s="33"/>
      <c r="BD18" s="33"/>
    </row>
    <row r="19" spans="2:56">
      <c r="B19" s="57">
        <v>60331401</v>
      </c>
      <c r="C19" s="58"/>
      <c r="D19" s="58"/>
      <c r="E19" s="58"/>
      <c r="F19" s="58"/>
      <c r="G19" s="58"/>
      <c r="H19" s="58"/>
      <c r="I19" s="58"/>
      <c r="J19" s="58"/>
      <c r="K19" s="58"/>
      <c r="L19" s="58"/>
      <c r="M19" s="59" t="s">
        <v>150</v>
      </c>
      <c r="N19" s="72" t="s">
        <v>161</v>
      </c>
      <c r="O19" s="61" t="s">
        <v>152</v>
      </c>
      <c r="P19" s="61" t="s">
        <v>153</v>
      </c>
      <c r="Q19" s="72" t="s">
        <v>209</v>
      </c>
      <c r="R19" s="61">
        <v>0</v>
      </c>
      <c r="S19" s="61">
        <v>80</v>
      </c>
      <c r="T19" s="61">
        <v>0</v>
      </c>
      <c r="U19" s="62">
        <v>40</v>
      </c>
      <c r="V19" s="63">
        <v>2</v>
      </c>
      <c r="W19" s="64">
        <v>80</v>
      </c>
      <c r="X19" s="70"/>
      <c r="Y19" s="61">
        <v>4</v>
      </c>
      <c r="Z19" s="70"/>
      <c r="AA19" s="65"/>
      <c r="AB19" s="65"/>
      <c r="AC19" s="65"/>
      <c r="AD19" s="65"/>
      <c r="AE19" s="65"/>
      <c r="AF19" s="65"/>
      <c r="AG19" s="65"/>
      <c r="AH19" s="65"/>
      <c r="AI19" s="65"/>
      <c r="AJ19" s="65"/>
      <c r="AK19" s="64"/>
      <c r="AL19" s="369"/>
      <c r="AM19" s="70">
        <v>0</v>
      </c>
      <c r="AN19" s="61">
        <v>28470.4499</v>
      </c>
      <c r="AO19" s="70">
        <v>11776046.91</v>
      </c>
      <c r="AP19" s="66">
        <v>0</v>
      </c>
      <c r="AQ19" s="70">
        <v>1051959.17</v>
      </c>
      <c r="AR19" s="68">
        <f t="shared" si="0"/>
        <v>12828006.08</v>
      </c>
      <c r="AS19" s="71" t="s">
        <v>183</v>
      </c>
      <c r="AT19" s="67">
        <v>0</v>
      </c>
      <c r="AU19" s="67"/>
      <c r="AV19" s="70">
        <v>9343867.7100000009</v>
      </c>
      <c r="AW19" s="67">
        <v>0</v>
      </c>
      <c r="AX19" s="66">
        <v>0</v>
      </c>
      <c r="AZ19" s="33"/>
      <c r="BA19" s="56"/>
      <c r="BB19" s="33"/>
      <c r="BC19" s="33"/>
      <c r="BD19" s="33"/>
    </row>
    <row r="20" spans="2:56">
      <c r="B20" s="57">
        <v>60330485</v>
      </c>
      <c r="C20" s="58"/>
      <c r="D20" s="58"/>
      <c r="E20" s="58"/>
      <c r="F20" s="58"/>
      <c r="G20" s="58"/>
      <c r="H20" s="58"/>
      <c r="I20" s="58"/>
      <c r="J20" s="58"/>
      <c r="K20" s="58"/>
      <c r="L20" s="58"/>
      <c r="M20" s="59" t="s">
        <v>155</v>
      </c>
      <c r="N20" s="72" t="s">
        <v>162</v>
      </c>
      <c r="O20" s="61" t="s">
        <v>152</v>
      </c>
      <c r="P20" s="61" t="s">
        <v>153</v>
      </c>
      <c r="Q20" s="72" t="s">
        <v>210</v>
      </c>
      <c r="R20" s="61">
        <v>0</v>
      </c>
      <c r="S20" s="61">
        <v>126</v>
      </c>
      <c r="T20" s="61">
        <v>0</v>
      </c>
      <c r="U20" s="62">
        <v>63</v>
      </c>
      <c r="V20" s="63">
        <v>4</v>
      </c>
      <c r="W20" s="64">
        <v>126</v>
      </c>
      <c r="X20" s="70"/>
      <c r="Y20" s="61">
        <v>14</v>
      </c>
      <c r="Z20" s="70"/>
      <c r="AA20" s="65"/>
      <c r="AB20" s="65"/>
      <c r="AC20" s="65"/>
      <c r="AD20" s="65"/>
      <c r="AE20" s="65"/>
      <c r="AF20" s="65"/>
      <c r="AG20" s="65"/>
      <c r="AH20" s="65"/>
      <c r="AI20" s="65"/>
      <c r="AJ20" s="65"/>
      <c r="AK20" s="64"/>
      <c r="AL20" s="369"/>
      <c r="AM20" s="70">
        <v>0</v>
      </c>
      <c r="AN20" s="61">
        <v>18845.750100000001</v>
      </c>
      <c r="AO20" s="70">
        <v>3640811.32</v>
      </c>
      <c r="AP20" s="66">
        <v>0</v>
      </c>
      <c r="AQ20" s="70">
        <v>202516.86</v>
      </c>
      <c r="AR20" s="68">
        <f t="shared" si="0"/>
        <v>3843328.1799999997</v>
      </c>
      <c r="AS20" s="71" t="s">
        <v>182</v>
      </c>
      <c r="AT20" s="67">
        <v>0</v>
      </c>
      <c r="AU20" s="67"/>
      <c r="AV20" s="70">
        <v>2608184.38</v>
      </c>
      <c r="AW20" s="67">
        <v>0</v>
      </c>
      <c r="AX20" s="66">
        <v>0</v>
      </c>
      <c r="AZ20" s="33"/>
      <c r="BA20" s="56"/>
      <c r="BB20" s="33"/>
      <c r="BC20" s="33"/>
      <c r="BD20" s="33"/>
    </row>
    <row r="21" spans="2:56">
      <c r="B21" s="57">
        <v>50000098</v>
      </c>
      <c r="C21" s="58"/>
      <c r="D21" s="58"/>
      <c r="E21" s="58"/>
      <c r="F21" s="58"/>
      <c r="G21" s="58"/>
      <c r="H21" s="58"/>
      <c r="I21" s="58"/>
      <c r="J21" s="58"/>
      <c r="K21" s="58"/>
      <c r="L21" s="58"/>
      <c r="M21" s="59" t="s">
        <v>155</v>
      </c>
      <c r="N21" s="72" t="s">
        <v>163</v>
      </c>
      <c r="O21" s="61" t="s">
        <v>164</v>
      </c>
      <c r="P21" s="61" t="s">
        <v>153</v>
      </c>
      <c r="Q21" s="72" t="s">
        <v>211</v>
      </c>
      <c r="R21" s="61">
        <v>158</v>
      </c>
      <c r="S21" s="61">
        <v>290</v>
      </c>
      <c r="T21" s="61">
        <v>68</v>
      </c>
      <c r="U21" s="62">
        <v>190</v>
      </c>
      <c r="V21" s="422">
        <v>0</v>
      </c>
      <c r="W21" s="64">
        <v>132</v>
      </c>
      <c r="X21" s="70"/>
      <c r="Y21" s="61">
        <v>0</v>
      </c>
      <c r="Z21" s="70"/>
      <c r="AA21" s="65"/>
      <c r="AB21" s="65"/>
      <c r="AC21" s="65"/>
      <c r="AD21" s="65"/>
      <c r="AE21" s="65"/>
      <c r="AF21" s="65"/>
      <c r="AG21" s="65"/>
      <c r="AH21" s="65"/>
      <c r="AI21" s="65"/>
      <c r="AJ21" s="65"/>
      <c r="AK21" s="64"/>
      <c r="AL21" s="369"/>
      <c r="AM21" s="70">
        <v>0</v>
      </c>
      <c r="AN21" s="61">
        <v>12337.2498</v>
      </c>
      <c r="AO21" s="70">
        <v>3807090.4699999997</v>
      </c>
      <c r="AP21" s="66">
        <v>0</v>
      </c>
      <c r="AQ21" s="70">
        <v>209339.29</v>
      </c>
      <c r="AR21" s="68">
        <f t="shared" si="0"/>
        <v>4016429.76</v>
      </c>
      <c r="AS21" s="71" t="s">
        <v>183</v>
      </c>
      <c r="AT21" s="67">
        <v>0</v>
      </c>
      <c r="AU21" s="67"/>
      <c r="AV21" s="70">
        <v>2758698.46</v>
      </c>
      <c r="AW21" s="67">
        <v>0</v>
      </c>
      <c r="AX21" s="66">
        <v>0</v>
      </c>
      <c r="AZ21" s="33"/>
      <c r="BA21" s="56"/>
      <c r="BB21" s="33"/>
      <c r="BC21" s="33"/>
      <c r="BD21" s="33"/>
    </row>
    <row r="22" spans="2:56">
      <c r="B22" s="57">
        <v>50000188</v>
      </c>
      <c r="C22" s="58"/>
      <c r="D22" s="58"/>
      <c r="E22" s="58"/>
      <c r="F22" s="58"/>
      <c r="G22" s="58"/>
      <c r="H22" s="58"/>
      <c r="I22" s="58"/>
      <c r="J22" s="58"/>
      <c r="K22" s="58"/>
      <c r="L22" s="58"/>
      <c r="M22" s="59" t="s">
        <v>155</v>
      </c>
      <c r="N22" s="72" t="s">
        <v>165</v>
      </c>
      <c r="O22" s="61" t="s">
        <v>164</v>
      </c>
      <c r="P22" s="61" t="s">
        <v>153</v>
      </c>
      <c r="Q22" s="72" t="s">
        <v>211</v>
      </c>
      <c r="R22" s="61">
        <v>64</v>
      </c>
      <c r="S22" s="61">
        <v>164</v>
      </c>
      <c r="T22" s="61">
        <v>0</v>
      </c>
      <c r="U22" s="62">
        <v>64</v>
      </c>
      <c r="V22" s="63">
        <v>1</v>
      </c>
      <c r="W22" s="64">
        <v>100</v>
      </c>
      <c r="X22" s="70"/>
      <c r="Y22" s="61">
        <v>0</v>
      </c>
      <c r="Z22" s="70"/>
      <c r="AA22" s="65"/>
      <c r="AB22" s="65"/>
      <c r="AC22" s="65"/>
      <c r="AD22" s="65"/>
      <c r="AE22" s="65"/>
      <c r="AF22" s="65"/>
      <c r="AG22" s="65"/>
      <c r="AH22" s="65"/>
      <c r="AI22" s="65"/>
      <c r="AJ22" s="65"/>
      <c r="AK22" s="64"/>
      <c r="AL22" s="369"/>
      <c r="AM22" s="70">
        <v>0</v>
      </c>
      <c r="AN22" s="61">
        <v>12592.750099999999</v>
      </c>
      <c r="AO22" s="70">
        <v>5828997.3399999999</v>
      </c>
      <c r="AP22" s="66">
        <v>0</v>
      </c>
      <c r="AQ22" s="70">
        <v>79238.710000000006</v>
      </c>
      <c r="AR22" s="68">
        <f t="shared" si="0"/>
        <v>5908236.0499999998</v>
      </c>
      <c r="AS22" s="71" t="s">
        <v>181</v>
      </c>
      <c r="AT22" s="67">
        <v>0</v>
      </c>
      <c r="AU22" s="67"/>
      <c r="AV22" s="70">
        <v>5039488.8099999996</v>
      </c>
      <c r="AW22" s="67">
        <v>0</v>
      </c>
      <c r="AX22" s="66">
        <v>0</v>
      </c>
      <c r="AZ22" s="33"/>
      <c r="BA22" s="56"/>
      <c r="BB22" s="33"/>
      <c r="BC22" s="33"/>
      <c r="BD22" s="33"/>
    </row>
    <row r="23" spans="2:56">
      <c r="B23" s="57" t="s">
        <v>212</v>
      </c>
      <c r="C23" s="58"/>
      <c r="D23" s="58"/>
      <c r="E23" s="58"/>
      <c r="F23" s="58"/>
      <c r="G23" s="58"/>
      <c r="H23" s="58"/>
      <c r="I23" s="58"/>
      <c r="J23" s="58"/>
      <c r="K23" s="58"/>
      <c r="L23" s="58"/>
      <c r="M23" s="61" t="s">
        <v>150</v>
      </c>
      <c r="N23" s="72" t="s">
        <v>166</v>
      </c>
      <c r="O23" s="61" t="s">
        <v>13</v>
      </c>
      <c r="P23" s="61" t="s">
        <v>153</v>
      </c>
      <c r="Q23" s="72" t="s">
        <v>205</v>
      </c>
      <c r="R23" s="61">
        <v>61</v>
      </c>
      <c r="S23" s="61">
        <v>61</v>
      </c>
      <c r="T23" s="61">
        <v>34.5</v>
      </c>
      <c r="U23" s="62">
        <v>34.5</v>
      </c>
      <c r="V23" s="63">
        <v>0</v>
      </c>
      <c r="W23" s="64">
        <v>0</v>
      </c>
      <c r="X23" s="70"/>
      <c r="Y23" s="61">
        <v>4</v>
      </c>
      <c r="Z23" s="70"/>
      <c r="AA23" s="65"/>
      <c r="AB23" s="65"/>
      <c r="AC23" s="65"/>
      <c r="AD23" s="65"/>
      <c r="AE23" s="65"/>
      <c r="AF23" s="65"/>
      <c r="AG23" s="65"/>
      <c r="AH23" s="65"/>
      <c r="AI23" s="65"/>
      <c r="AJ23" s="65"/>
      <c r="AK23" s="64"/>
      <c r="AL23" s="369"/>
      <c r="AM23" s="70">
        <v>0</v>
      </c>
      <c r="AN23" s="61">
        <v>28845.399700000002</v>
      </c>
      <c r="AO23" s="70">
        <v>2896970.8</v>
      </c>
      <c r="AP23" s="66">
        <v>0</v>
      </c>
      <c r="AQ23" s="70">
        <v>1207722.58</v>
      </c>
      <c r="AR23" s="68">
        <f t="shared" si="0"/>
        <v>4104693.38</v>
      </c>
      <c r="AS23" s="71" t="s">
        <v>181</v>
      </c>
      <c r="AT23" s="67">
        <v>0</v>
      </c>
      <c r="AU23" s="67"/>
      <c r="AV23" s="70">
        <v>636348.73</v>
      </c>
      <c r="AW23" s="67">
        <v>0</v>
      </c>
      <c r="AX23" s="66">
        <v>3000</v>
      </c>
      <c r="AZ23" s="33"/>
      <c r="BA23" s="56"/>
      <c r="BB23" s="33"/>
      <c r="BC23" s="33"/>
      <c r="BD23" s="33"/>
    </row>
    <row r="24" spans="2:56">
      <c r="B24" s="57" t="s">
        <v>213</v>
      </c>
      <c r="C24" s="58"/>
      <c r="D24" s="58"/>
      <c r="E24" s="58"/>
      <c r="F24" s="58"/>
      <c r="G24" s="58"/>
      <c r="H24" s="58"/>
      <c r="I24" s="58"/>
      <c r="J24" s="58"/>
      <c r="K24" s="58"/>
      <c r="L24" s="58"/>
      <c r="M24" s="61" t="s">
        <v>167</v>
      </c>
      <c r="N24" s="72" t="s">
        <v>168</v>
      </c>
      <c r="O24" s="61" t="s">
        <v>152</v>
      </c>
      <c r="P24" s="61" t="s">
        <v>153</v>
      </c>
      <c r="Q24" s="72" t="s">
        <v>214</v>
      </c>
      <c r="R24" s="61">
        <v>0</v>
      </c>
      <c r="S24" s="61">
        <v>0</v>
      </c>
      <c r="T24" s="61">
        <v>0</v>
      </c>
      <c r="U24" s="62">
        <v>0</v>
      </c>
      <c r="V24" s="63">
        <v>0</v>
      </c>
      <c r="W24" s="64">
        <v>0</v>
      </c>
      <c r="X24" s="70"/>
      <c r="Y24" s="61">
        <v>35</v>
      </c>
      <c r="Z24" s="70"/>
      <c r="AA24" s="65"/>
      <c r="AB24" s="65"/>
      <c r="AC24" s="65"/>
      <c r="AD24" s="65"/>
      <c r="AE24" s="65"/>
      <c r="AF24" s="65"/>
      <c r="AG24" s="65"/>
      <c r="AH24" s="65"/>
      <c r="AI24" s="65"/>
      <c r="AJ24" s="65"/>
      <c r="AK24" s="64"/>
      <c r="AL24" s="369"/>
      <c r="AM24" s="70">
        <v>0</v>
      </c>
      <c r="AN24" s="61">
        <v>37113.599399999999</v>
      </c>
      <c r="AO24" s="70">
        <v>13725358.987759998</v>
      </c>
      <c r="AP24" s="66">
        <v>267669.31224</v>
      </c>
      <c r="AQ24" s="70">
        <v>1001756.1</v>
      </c>
      <c r="AR24" s="68">
        <f t="shared" si="0"/>
        <v>14994784.399999999</v>
      </c>
      <c r="AS24" s="71" t="s">
        <v>182</v>
      </c>
      <c r="AT24" s="67">
        <v>0</v>
      </c>
      <c r="AU24" s="67"/>
      <c r="AV24" s="70">
        <v>10332328.449999999</v>
      </c>
      <c r="AW24" s="67">
        <v>0</v>
      </c>
      <c r="AX24" s="66">
        <v>1909.09</v>
      </c>
      <c r="AZ24" s="33"/>
      <c r="BA24" s="56"/>
      <c r="BB24" s="33"/>
      <c r="BC24" s="33"/>
      <c r="BD24" s="33"/>
    </row>
    <row r="25" spans="2:56">
      <c r="B25" s="57">
        <v>82613011</v>
      </c>
      <c r="C25" s="58"/>
      <c r="D25" s="58"/>
      <c r="E25" s="58"/>
      <c r="F25" s="58"/>
      <c r="G25" s="58"/>
      <c r="H25" s="58"/>
      <c r="I25" s="58"/>
      <c r="J25" s="58"/>
      <c r="K25" s="58"/>
      <c r="L25" s="58"/>
      <c r="M25" s="61" t="s">
        <v>150</v>
      </c>
      <c r="N25" s="72" t="s">
        <v>169</v>
      </c>
      <c r="O25" s="61" t="s">
        <v>152</v>
      </c>
      <c r="P25" s="61" t="s">
        <v>153</v>
      </c>
      <c r="Q25" s="72" t="s">
        <v>215</v>
      </c>
      <c r="R25" s="61">
        <v>0</v>
      </c>
      <c r="S25" s="61">
        <v>44</v>
      </c>
      <c r="T25" s="61">
        <v>0</v>
      </c>
      <c r="U25" s="62">
        <v>26</v>
      </c>
      <c r="V25" s="63">
        <v>4</v>
      </c>
      <c r="W25" s="64">
        <v>44</v>
      </c>
      <c r="X25" s="70"/>
      <c r="Y25" s="61">
        <v>42</v>
      </c>
      <c r="Z25" s="70"/>
      <c r="AA25" s="65"/>
      <c r="AB25" s="65"/>
      <c r="AC25" s="65"/>
      <c r="AD25" s="65"/>
      <c r="AE25" s="65"/>
      <c r="AF25" s="65"/>
      <c r="AG25" s="65"/>
      <c r="AH25" s="65"/>
      <c r="AI25" s="65"/>
      <c r="AJ25" s="65"/>
      <c r="AK25" s="64"/>
      <c r="AL25" s="369"/>
      <c r="AM25" s="70">
        <v>0</v>
      </c>
      <c r="AN25" s="61">
        <v>6889.7334000000001</v>
      </c>
      <c r="AO25" s="70">
        <v>5463689.3161249999</v>
      </c>
      <c r="AP25" s="66">
        <v>524917.81387499999</v>
      </c>
      <c r="AQ25" s="70">
        <v>277533.87000000005</v>
      </c>
      <c r="AR25" s="68">
        <f t="shared" si="0"/>
        <v>6266141</v>
      </c>
      <c r="AS25" s="71" t="s">
        <v>182</v>
      </c>
      <c r="AT25" s="67">
        <v>0</v>
      </c>
      <c r="AU25" s="67"/>
      <c r="AV25" s="70">
        <v>4945082.2299999995</v>
      </c>
      <c r="AW25" s="67">
        <v>0</v>
      </c>
      <c r="AX25" s="66">
        <v>0</v>
      </c>
      <c r="AZ25" s="33"/>
      <c r="BA25" s="56"/>
      <c r="BB25" s="33"/>
      <c r="BC25" s="33"/>
      <c r="BD25" s="33"/>
    </row>
    <row r="26" spans="2:56">
      <c r="B26" s="57">
        <v>82550255</v>
      </c>
      <c r="C26" s="58"/>
      <c r="D26" s="58"/>
      <c r="E26" s="58"/>
      <c r="F26" s="58"/>
      <c r="G26" s="58"/>
      <c r="H26" s="58"/>
      <c r="I26" s="58"/>
      <c r="J26" s="58"/>
      <c r="K26" s="58"/>
      <c r="L26" s="58"/>
      <c r="M26" s="61" t="s">
        <v>150</v>
      </c>
      <c r="N26" s="72" t="s">
        <v>170</v>
      </c>
      <c r="O26" s="61" t="s">
        <v>152</v>
      </c>
      <c r="P26" s="61" t="s">
        <v>153</v>
      </c>
      <c r="Q26" s="72" t="s">
        <v>216</v>
      </c>
      <c r="R26" s="61">
        <v>0</v>
      </c>
      <c r="S26" s="61">
        <v>89.8</v>
      </c>
      <c r="T26" s="61">
        <v>0</v>
      </c>
      <c r="U26" s="62">
        <v>44.9</v>
      </c>
      <c r="V26" s="63">
        <v>4</v>
      </c>
      <c r="W26" s="64">
        <v>89.8</v>
      </c>
      <c r="X26" s="70"/>
      <c r="Y26" s="61">
        <v>25</v>
      </c>
      <c r="Z26" s="70"/>
      <c r="AA26" s="65"/>
      <c r="AB26" s="65"/>
      <c r="AC26" s="65"/>
      <c r="AD26" s="65"/>
      <c r="AE26" s="65"/>
      <c r="AF26" s="65"/>
      <c r="AG26" s="65"/>
      <c r="AH26" s="65"/>
      <c r="AI26" s="65"/>
      <c r="AJ26" s="65"/>
      <c r="AK26" s="64"/>
      <c r="AL26" s="369"/>
      <c r="AM26" s="70">
        <v>0</v>
      </c>
      <c r="AN26" s="61">
        <v>13312.0833</v>
      </c>
      <c r="AO26" s="70">
        <v>4593931.7500000028</v>
      </c>
      <c r="AP26" s="66">
        <v>0</v>
      </c>
      <c r="AQ26" s="70">
        <v>261598.02</v>
      </c>
      <c r="AR26" s="68">
        <f t="shared" si="0"/>
        <v>4855529.7700000023</v>
      </c>
      <c r="AS26" s="71" t="s">
        <v>184</v>
      </c>
      <c r="AT26" s="67">
        <v>0</v>
      </c>
      <c r="AU26" s="67"/>
      <c r="AV26" s="70">
        <v>1729667.55</v>
      </c>
      <c r="AW26" s="67">
        <v>0</v>
      </c>
      <c r="AX26" s="66">
        <v>0</v>
      </c>
      <c r="AZ26" s="33"/>
      <c r="BA26" s="56"/>
      <c r="BB26" s="33"/>
      <c r="BC26" s="33"/>
      <c r="BD26" s="33"/>
    </row>
    <row r="27" spans="2:56">
      <c r="B27" s="73">
        <v>82618594</v>
      </c>
      <c r="C27" s="58"/>
      <c r="D27" s="58"/>
      <c r="E27" s="58"/>
      <c r="F27" s="58"/>
      <c r="G27" s="58"/>
      <c r="H27" s="58"/>
      <c r="I27" s="58"/>
      <c r="J27" s="58"/>
      <c r="K27" s="58"/>
      <c r="L27" s="58"/>
      <c r="M27" s="61" t="s">
        <v>150</v>
      </c>
      <c r="N27" s="72" t="s">
        <v>171</v>
      </c>
      <c r="O27" s="61" t="s">
        <v>152</v>
      </c>
      <c r="P27" s="61" t="s">
        <v>153</v>
      </c>
      <c r="Q27" s="72" t="s">
        <v>206</v>
      </c>
      <c r="R27" s="61">
        <v>0</v>
      </c>
      <c r="S27" s="61">
        <v>141.9</v>
      </c>
      <c r="T27" s="61">
        <v>0</v>
      </c>
      <c r="U27" s="62">
        <v>79.099999999999994</v>
      </c>
      <c r="V27" s="63">
        <v>4</v>
      </c>
      <c r="W27" s="64">
        <v>141.9</v>
      </c>
      <c r="X27" s="70"/>
      <c r="Y27" s="61">
        <v>49</v>
      </c>
      <c r="Z27" s="70"/>
      <c r="AA27" s="65"/>
      <c r="AB27" s="65"/>
      <c r="AC27" s="65"/>
      <c r="AD27" s="65"/>
      <c r="AE27" s="65"/>
      <c r="AF27" s="65"/>
      <c r="AG27" s="65"/>
      <c r="AH27" s="65"/>
      <c r="AI27" s="65"/>
      <c r="AJ27" s="65"/>
      <c r="AK27" s="64">
        <v>19.2</v>
      </c>
      <c r="AL27" s="369"/>
      <c r="AM27" s="70">
        <v>0</v>
      </c>
      <c r="AN27" s="61">
        <v>18838.933399999572</v>
      </c>
      <c r="AO27" s="70">
        <v>3136814.2256000005</v>
      </c>
      <c r="AP27" s="66">
        <v>6668853.7943999991</v>
      </c>
      <c r="AQ27" s="70">
        <v>140700.39000000001</v>
      </c>
      <c r="AR27" s="68">
        <f t="shared" si="0"/>
        <v>9946368.4100000001</v>
      </c>
      <c r="AS27" s="71" t="s">
        <v>181</v>
      </c>
      <c r="AT27" s="67">
        <v>0</v>
      </c>
      <c r="AU27" s="67"/>
      <c r="AV27" s="70">
        <v>8617053.5099999998</v>
      </c>
      <c r="AW27" s="67">
        <v>0</v>
      </c>
      <c r="AX27" s="66">
        <v>0</v>
      </c>
      <c r="AZ27" s="33"/>
      <c r="BA27" s="56"/>
      <c r="BB27" s="33"/>
      <c r="BC27" s="33"/>
      <c r="BD27" s="33"/>
    </row>
    <row r="28" spans="2:56">
      <c r="B28" s="73">
        <v>82772842</v>
      </c>
      <c r="C28" s="58"/>
      <c r="D28" s="58"/>
      <c r="E28" s="58"/>
      <c r="F28" s="58"/>
      <c r="G28" s="58"/>
      <c r="H28" s="58"/>
      <c r="I28" s="58"/>
      <c r="J28" s="58"/>
      <c r="K28" s="58"/>
      <c r="L28" s="58"/>
      <c r="M28" s="61" t="s">
        <v>150</v>
      </c>
      <c r="N28" s="60" t="s">
        <v>172</v>
      </c>
      <c r="O28" s="61" t="s">
        <v>152</v>
      </c>
      <c r="P28" s="61" t="s">
        <v>153</v>
      </c>
      <c r="Q28" s="72" t="s">
        <v>205</v>
      </c>
      <c r="R28" s="61">
        <v>0</v>
      </c>
      <c r="S28" s="61">
        <v>35.200000000000003</v>
      </c>
      <c r="T28" s="61">
        <v>0</v>
      </c>
      <c r="U28" s="62">
        <v>35.200000000000003</v>
      </c>
      <c r="V28" s="63">
        <v>1</v>
      </c>
      <c r="W28" s="64">
        <v>35.200000000000003</v>
      </c>
      <c r="X28" s="70"/>
      <c r="Y28" s="61">
        <v>56</v>
      </c>
      <c r="Z28" s="70"/>
      <c r="AA28" s="65"/>
      <c r="AB28" s="65"/>
      <c r="AC28" s="65"/>
      <c r="AD28" s="65"/>
      <c r="AE28" s="65"/>
      <c r="AF28" s="65"/>
      <c r="AG28" s="65"/>
      <c r="AH28" s="65"/>
      <c r="AI28" s="65"/>
      <c r="AJ28" s="65"/>
      <c r="AK28" s="64">
        <v>4.8</v>
      </c>
      <c r="AL28" s="369"/>
      <c r="AM28" s="70">
        <v>0</v>
      </c>
      <c r="AN28" s="61">
        <v>19117.366699999999</v>
      </c>
      <c r="AO28" s="70">
        <v>6085292.2389499983</v>
      </c>
      <c r="AP28" s="66">
        <v>3987072.8410500009</v>
      </c>
      <c r="AQ28" s="70">
        <v>318273.39</v>
      </c>
      <c r="AR28" s="68">
        <f t="shared" si="0"/>
        <v>10390638.469999999</v>
      </c>
      <c r="AS28" s="69" t="s">
        <v>182</v>
      </c>
      <c r="AT28" s="67">
        <v>0</v>
      </c>
      <c r="AU28" s="67"/>
      <c r="AV28" s="70">
        <v>8754194.7799999993</v>
      </c>
      <c r="AW28" s="67">
        <v>0</v>
      </c>
      <c r="AX28" s="66">
        <v>0</v>
      </c>
      <c r="AZ28" s="33"/>
      <c r="BA28" s="56"/>
      <c r="BB28" s="33"/>
      <c r="BC28" s="33"/>
      <c r="BD28" s="33"/>
    </row>
    <row r="29" spans="2:56">
      <c r="B29" s="57" t="s">
        <v>217</v>
      </c>
      <c r="C29" s="58"/>
      <c r="D29" s="58"/>
      <c r="E29" s="58"/>
      <c r="F29" s="58"/>
      <c r="G29" s="58"/>
      <c r="H29" s="58"/>
      <c r="I29" s="58"/>
      <c r="J29" s="58"/>
      <c r="K29" s="58"/>
      <c r="L29" s="58"/>
      <c r="M29" s="61" t="s">
        <v>150</v>
      </c>
      <c r="N29" s="60" t="s">
        <v>173</v>
      </c>
      <c r="O29" s="61" t="s">
        <v>164</v>
      </c>
      <c r="P29" s="61" t="s">
        <v>153</v>
      </c>
      <c r="Q29" s="72" t="s">
        <v>205</v>
      </c>
      <c r="R29" s="61">
        <v>12</v>
      </c>
      <c r="S29" s="61">
        <v>44</v>
      </c>
      <c r="T29" s="61">
        <v>0</v>
      </c>
      <c r="U29" s="62">
        <v>26</v>
      </c>
      <c r="V29" s="63">
        <v>5</v>
      </c>
      <c r="W29" s="64">
        <v>32</v>
      </c>
      <c r="X29" s="70"/>
      <c r="Y29" s="61">
        <v>39</v>
      </c>
      <c r="Z29" s="70"/>
      <c r="AA29" s="65"/>
      <c r="AB29" s="65"/>
      <c r="AC29" s="65"/>
      <c r="AD29" s="65"/>
      <c r="AE29" s="65"/>
      <c r="AF29" s="65"/>
      <c r="AG29" s="65"/>
      <c r="AH29" s="65"/>
      <c r="AI29" s="65"/>
      <c r="AJ29" s="65"/>
      <c r="AK29" s="64"/>
      <c r="AL29" s="369"/>
      <c r="AM29" s="70">
        <v>0</v>
      </c>
      <c r="AN29" s="61">
        <v>29212.166699999001</v>
      </c>
      <c r="AO29" s="70">
        <v>3441627.1107500005</v>
      </c>
      <c r="AP29" s="66">
        <v>3274869.65925</v>
      </c>
      <c r="AQ29" s="70">
        <v>570697.02095599996</v>
      </c>
      <c r="AR29" s="68">
        <f t="shared" si="0"/>
        <v>7287193.7909560008</v>
      </c>
      <c r="AS29" s="69" t="s">
        <v>181</v>
      </c>
      <c r="AT29" s="67">
        <v>0</v>
      </c>
      <c r="AU29" s="67"/>
      <c r="AV29" s="70">
        <v>4810927.4400000004</v>
      </c>
      <c r="AW29" s="67">
        <v>183417.11</v>
      </c>
      <c r="AX29" s="66">
        <v>0</v>
      </c>
      <c r="AZ29" s="33"/>
      <c r="BA29" s="56"/>
      <c r="BB29" s="33"/>
      <c r="BC29" s="33"/>
      <c r="BD29" s="33"/>
    </row>
    <row r="30" spans="2:56">
      <c r="B30" s="73">
        <v>82866131</v>
      </c>
      <c r="C30" s="58"/>
      <c r="D30" s="58"/>
      <c r="E30" s="58"/>
      <c r="F30" s="58"/>
      <c r="G30" s="58"/>
      <c r="H30" s="58"/>
      <c r="I30" s="58"/>
      <c r="J30" s="58"/>
      <c r="K30" s="58"/>
      <c r="L30" s="58"/>
      <c r="M30" s="61" t="s">
        <v>150</v>
      </c>
      <c r="N30" s="60" t="s">
        <v>174</v>
      </c>
      <c r="O30" s="61" t="s">
        <v>152</v>
      </c>
      <c r="P30" s="61" t="s">
        <v>153</v>
      </c>
      <c r="Q30" s="72" t="s">
        <v>205</v>
      </c>
      <c r="R30" s="61">
        <v>0</v>
      </c>
      <c r="S30" s="61">
        <v>72.400000000000006</v>
      </c>
      <c r="T30" s="61">
        <v>0</v>
      </c>
      <c r="U30" s="62">
        <v>40.9</v>
      </c>
      <c r="V30" s="63">
        <v>4</v>
      </c>
      <c r="W30" s="423">
        <v>72.400000000000006</v>
      </c>
      <c r="X30" s="70"/>
      <c r="Y30" s="61">
        <v>43</v>
      </c>
      <c r="Z30" s="70"/>
      <c r="AA30" s="65"/>
      <c r="AB30" s="65"/>
      <c r="AC30" s="65"/>
      <c r="AD30" s="65"/>
      <c r="AE30" s="65"/>
      <c r="AF30" s="65"/>
      <c r="AG30" s="65"/>
      <c r="AH30" s="65"/>
      <c r="AI30" s="65"/>
      <c r="AJ30" s="65"/>
      <c r="AK30" s="64"/>
      <c r="AL30" s="369"/>
      <c r="AM30" s="70">
        <v>0</v>
      </c>
      <c r="AN30" s="61">
        <v>39879.416399998532</v>
      </c>
      <c r="AO30" s="70">
        <v>6325129.4095239993</v>
      </c>
      <c r="AP30" s="66">
        <v>2152932.3704760005</v>
      </c>
      <c r="AQ30" s="70">
        <v>936055.28542000009</v>
      </c>
      <c r="AR30" s="68">
        <f t="shared" si="0"/>
        <v>9414117.0654199999</v>
      </c>
      <c r="AS30" s="69" t="s">
        <v>182</v>
      </c>
      <c r="AT30" s="67">
        <v>0</v>
      </c>
      <c r="AU30" s="67"/>
      <c r="AV30" s="70">
        <v>5980890.3399999999</v>
      </c>
      <c r="AW30" s="67">
        <v>228796.34</v>
      </c>
      <c r="AX30" s="66">
        <v>108104.42</v>
      </c>
      <c r="AZ30" s="33"/>
      <c r="BA30" s="56"/>
      <c r="BB30" s="33"/>
      <c r="BC30" s="33"/>
      <c r="BD30" s="33"/>
    </row>
    <row r="31" spans="2:56">
      <c r="B31" s="73">
        <v>30064304</v>
      </c>
      <c r="C31" s="58"/>
      <c r="D31" s="58"/>
      <c r="E31" s="58"/>
      <c r="F31" s="58"/>
      <c r="G31" s="58"/>
      <c r="H31" s="58"/>
      <c r="I31" s="58"/>
      <c r="J31" s="58"/>
      <c r="K31" s="58"/>
      <c r="L31" s="58"/>
      <c r="M31" s="61" t="s">
        <v>150</v>
      </c>
      <c r="N31" s="60" t="s">
        <v>175</v>
      </c>
      <c r="O31" s="61" t="s">
        <v>152</v>
      </c>
      <c r="P31" s="61" t="s">
        <v>153</v>
      </c>
      <c r="Q31" s="72" t="s">
        <v>218</v>
      </c>
      <c r="R31" s="61">
        <v>0</v>
      </c>
      <c r="S31" s="61">
        <v>176</v>
      </c>
      <c r="T31" s="61">
        <v>0</v>
      </c>
      <c r="U31" s="62">
        <v>104</v>
      </c>
      <c r="V31" s="63">
        <v>5</v>
      </c>
      <c r="W31" s="423">
        <v>176</v>
      </c>
      <c r="X31" s="70"/>
      <c r="Y31" s="61">
        <v>53</v>
      </c>
      <c r="Z31" s="70"/>
      <c r="AA31" s="65"/>
      <c r="AB31" s="65"/>
      <c r="AC31" s="65"/>
      <c r="AD31" s="65"/>
      <c r="AE31" s="65"/>
      <c r="AF31" s="65"/>
      <c r="AG31" s="65"/>
      <c r="AH31" s="65"/>
      <c r="AI31" s="65"/>
      <c r="AJ31" s="65"/>
      <c r="AK31" s="64"/>
      <c r="AL31" s="369"/>
      <c r="AM31" s="70">
        <v>0</v>
      </c>
      <c r="AN31" s="61">
        <v>18701.483299999643</v>
      </c>
      <c r="AO31" s="70">
        <v>7641361.2079999996</v>
      </c>
      <c r="AP31" s="66">
        <v>3404133.3220000002</v>
      </c>
      <c r="AQ31" s="70">
        <v>229268.53999999998</v>
      </c>
      <c r="AR31" s="68">
        <f t="shared" si="0"/>
        <v>11274763.069999998</v>
      </c>
      <c r="AS31" s="69" t="s">
        <v>182</v>
      </c>
      <c r="AT31" s="67">
        <v>0</v>
      </c>
      <c r="AU31" s="67"/>
      <c r="AV31" s="70">
        <v>9738781.4199999999</v>
      </c>
      <c r="AW31" s="67">
        <v>0</v>
      </c>
      <c r="AX31" s="66">
        <v>3700.54</v>
      </c>
      <c r="AZ31" s="33"/>
      <c r="BA31" s="56"/>
      <c r="BB31" s="33"/>
      <c r="BC31" s="33"/>
      <c r="BD31" s="33"/>
    </row>
    <row r="32" spans="2:56">
      <c r="B32" s="57" t="s">
        <v>207</v>
      </c>
      <c r="C32" s="58"/>
      <c r="D32" s="58"/>
      <c r="E32" s="58"/>
      <c r="F32" s="58"/>
      <c r="G32" s="58"/>
      <c r="H32" s="58"/>
      <c r="I32" s="58"/>
      <c r="J32" s="58"/>
      <c r="K32" s="58"/>
      <c r="L32" s="58"/>
      <c r="M32" s="61" t="s">
        <v>150</v>
      </c>
      <c r="N32" s="60" t="s">
        <v>176</v>
      </c>
      <c r="O32" s="61" t="s">
        <v>152</v>
      </c>
      <c r="P32" s="61" t="s">
        <v>153</v>
      </c>
      <c r="Q32" s="72" t="s">
        <v>157</v>
      </c>
      <c r="R32" s="61">
        <v>0</v>
      </c>
      <c r="S32" s="61">
        <v>209</v>
      </c>
      <c r="T32" s="61">
        <v>0</v>
      </c>
      <c r="U32" s="62">
        <v>123.5</v>
      </c>
      <c r="V32" s="424">
        <v>4</v>
      </c>
      <c r="W32" s="423">
        <v>209</v>
      </c>
      <c r="X32" s="70"/>
      <c r="Y32" s="61">
        <v>40</v>
      </c>
      <c r="Z32" s="70"/>
      <c r="AA32" s="65"/>
      <c r="AB32" s="65"/>
      <c r="AC32" s="65"/>
      <c r="AD32" s="65"/>
      <c r="AE32" s="65"/>
      <c r="AF32" s="65"/>
      <c r="AG32" s="65"/>
      <c r="AH32" s="65"/>
      <c r="AI32" s="65"/>
      <c r="AJ32" s="65"/>
      <c r="AK32" s="64">
        <v>4.8</v>
      </c>
      <c r="AL32" s="369"/>
      <c r="AM32" s="70">
        <v>0</v>
      </c>
      <c r="AN32" s="61">
        <v>38947.017099998353</v>
      </c>
      <c r="AO32" s="70">
        <v>2545896.4799470012</v>
      </c>
      <c r="AP32" s="66">
        <v>7058426.740052999</v>
      </c>
      <c r="AQ32" s="70">
        <v>435738.11</v>
      </c>
      <c r="AR32" s="68">
        <f t="shared" si="0"/>
        <v>10040061.33</v>
      </c>
      <c r="AS32" s="69" t="s">
        <v>148</v>
      </c>
      <c r="AT32" s="67">
        <v>0</v>
      </c>
      <c r="AU32" s="67"/>
      <c r="AV32" s="70">
        <v>7224934.8200000003</v>
      </c>
      <c r="AW32" s="67">
        <v>51264.280000000006</v>
      </c>
      <c r="AX32" s="66">
        <v>0</v>
      </c>
      <c r="AZ32" s="33"/>
      <c r="BA32" s="56"/>
      <c r="BB32" s="33"/>
      <c r="BC32" s="33"/>
      <c r="BD32" s="33"/>
    </row>
    <row r="33" spans="2:56">
      <c r="B33" s="57" t="s">
        <v>219</v>
      </c>
      <c r="C33" s="58">
        <v>20011700</v>
      </c>
      <c r="D33" s="58">
        <v>20011759</v>
      </c>
      <c r="E33" s="58">
        <v>20011587</v>
      </c>
      <c r="F33" s="58"/>
      <c r="G33" s="58"/>
      <c r="H33" s="58"/>
      <c r="I33" s="58"/>
      <c r="J33" s="58"/>
      <c r="K33" s="58"/>
      <c r="L33" s="58"/>
      <c r="M33" s="61" t="s">
        <v>150</v>
      </c>
      <c r="N33" s="72" t="s">
        <v>177</v>
      </c>
      <c r="O33" s="61" t="s">
        <v>164</v>
      </c>
      <c r="P33" s="61" t="s">
        <v>153</v>
      </c>
      <c r="Q33" s="72" t="s">
        <v>205</v>
      </c>
      <c r="R33" s="61">
        <v>22</v>
      </c>
      <c r="S33" s="61">
        <v>70.400000000000006</v>
      </c>
      <c r="T33" s="61">
        <v>12.5</v>
      </c>
      <c r="U33" s="62">
        <v>41.6</v>
      </c>
      <c r="V33" s="63">
        <v>0</v>
      </c>
      <c r="W33" s="64">
        <v>48.4</v>
      </c>
      <c r="X33" s="70"/>
      <c r="Y33" s="61">
        <v>0</v>
      </c>
      <c r="Z33" s="70"/>
      <c r="AA33" s="65"/>
      <c r="AB33" s="65"/>
      <c r="AC33" s="65"/>
      <c r="AD33" s="65"/>
      <c r="AE33" s="65"/>
      <c r="AF33" s="65"/>
      <c r="AG33" s="65"/>
      <c r="AH33" s="65"/>
      <c r="AI33" s="65"/>
      <c r="AJ33" s="65"/>
      <c r="AK33" s="64"/>
      <c r="AL33" s="369"/>
      <c r="AM33" s="70">
        <v>0</v>
      </c>
      <c r="AN33" s="61">
        <v>15870.949999999753</v>
      </c>
      <c r="AO33" s="70">
        <v>3619282.3077999996</v>
      </c>
      <c r="AP33" s="66">
        <v>191416.7022</v>
      </c>
      <c r="AQ33" s="70">
        <v>103399.78</v>
      </c>
      <c r="AR33" s="68">
        <f t="shared" si="0"/>
        <v>3914098.7899999996</v>
      </c>
      <c r="AS33" s="69" t="s">
        <v>185</v>
      </c>
      <c r="AT33" s="67">
        <v>0</v>
      </c>
      <c r="AU33" s="67"/>
      <c r="AV33" s="70">
        <v>2684229.17</v>
      </c>
      <c r="AW33" s="67">
        <v>0</v>
      </c>
      <c r="AX33" s="66">
        <v>0</v>
      </c>
      <c r="AZ33" s="33"/>
      <c r="BA33" s="56"/>
      <c r="BB33" s="33"/>
      <c r="BC33" s="33"/>
      <c r="BD33" s="33"/>
    </row>
    <row r="34" spans="2:56">
      <c r="B34" s="73">
        <v>81622293</v>
      </c>
      <c r="C34" s="58"/>
      <c r="D34" s="58"/>
      <c r="E34" s="58"/>
      <c r="F34" s="58"/>
      <c r="G34" s="58"/>
      <c r="H34" s="58"/>
      <c r="I34" s="58"/>
      <c r="J34" s="58"/>
      <c r="K34" s="58"/>
      <c r="L34" s="58"/>
      <c r="M34" s="61" t="s">
        <v>150</v>
      </c>
      <c r="N34" s="60" t="s">
        <v>178</v>
      </c>
      <c r="O34" s="61" t="s">
        <v>152</v>
      </c>
      <c r="P34" s="61" t="s">
        <v>153</v>
      </c>
      <c r="Q34" s="72" t="s">
        <v>205</v>
      </c>
      <c r="R34" s="61">
        <v>0</v>
      </c>
      <c r="S34" s="61">
        <v>73.5</v>
      </c>
      <c r="T34" s="61">
        <v>0</v>
      </c>
      <c r="U34" s="62">
        <v>40.9</v>
      </c>
      <c r="V34" s="63">
        <v>4</v>
      </c>
      <c r="W34" s="64">
        <v>73.5</v>
      </c>
      <c r="X34" s="70"/>
      <c r="Y34" s="61">
        <v>35</v>
      </c>
      <c r="Z34" s="70"/>
      <c r="AA34" s="65"/>
      <c r="AB34" s="65"/>
      <c r="AC34" s="65"/>
      <c r="AD34" s="65"/>
      <c r="AE34" s="65"/>
      <c r="AF34" s="65"/>
      <c r="AG34" s="65"/>
      <c r="AH34" s="65"/>
      <c r="AI34" s="65"/>
      <c r="AJ34" s="65"/>
      <c r="AK34" s="64"/>
      <c r="AL34" s="369"/>
      <c r="AM34" s="70">
        <v>0</v>
      </c>
      <c r="AN34" s="61">
        <v>16444.449899999658</v>
      </c>
      <c r="AO34" s="70">
        <v>3012136.2244000006</v>
      </c>
      <c r="AP34" s="66">
        <v>3765324.5655999994</v>
      </c>
      <c r="AQ34" s="70">
        <v>117137.64</v>
      </c>
      <c r="AR34" s="68">
        <f t="shared" si="0"/>
        <v>6894598.4299999997</v>
      </c>
      <c r="AS34" s="69" t="s">
        <v>182</v>
      </c>
      <c r="AT34" s="67">
        <v>0</v>
      </c>
      <c r="AU34" s="67"/>
      <c r="AV34" s="70">
        <v>5654147.0499999998</v>
      </c>
      <c r="AW34" s="67">
        <v>0</v>
      </c>
      <c r="AX34" s="66">
        <v>0</v>
      </c>
      <c r="AZ34" s="33"/>
      <c r="BA34" s="56"/>
      <c r="BB34" s="33"/>
      <c r="BC34" s="33"/>
      <c r="BD34" s="33"/>
    </row>
    <row r="35" spans="2:56">
      <c r="B35" s="73">
        <v>82613244</v>
      </c>
      <c r="C35" s="58"/>
      <c r="D35" s="58"/>
      <c r="E35" s="58"/>
      <c r="F35" s="58"/>
      <c r="G35" s="58"/>
      <c r="H35" s="58"/>
      <c r="I35" s="58"/>
      <c r="J35" s="58"/>
      <c r="K35" s="58"/>
      <c r="L35" s="58"/>
      <c r="M35" s="61" t="s">
        <v>155</v>
      </c>
      <c r="N35" s="60" t="s">
        <v>179</v>
      </c>
      <c r="O35" s="61" t="s">
        <v>152</v>
      </c>
      <c r="P35" s="61" t="s">
        <v>153</v>
      </c>
      <c r="Q35" s="72" t="s">
        <v>220</v>
      </c>
      <c r="R35" s="61">
        <v>0</v>
      </c>
      <c r="S35" s="61">
        <v>44</v>
      </c>
      <c r="T35" s="61">
        <v>0</v>
      </c>
      <c r="U35" s="62">
        <v>19.5</v>
      </c>
      <c r="V35" s="63">
        <v>3</v>
      </c>
      <c r="W35" s="64">
        <v>44</v>
      </c>
      <c r="X35" s="70"/>
      <c r="Y35" s="61">
        <v>23</v>
      </c>
      <c r="Z35" s="70"/>
      <c r="AA35" s="65"/>
      <c r="AB35" s="65"/>
      <c r="AC35" s="65"/>
      <c r="AD35" s="65"/>
      <c r="AE35" s="65"/>
      <c r="AF35" s="65"/>
      <c r="AG35" s="65"/>
      <c r="AH35" s="65"/>
      <c r="AI35" s="65"/>
      <c r="AJ35" s="65"/>
      <c r="AK35" s="64"/>
      <c r="AL35" s="369"/>
      <c r="AM35" s="70">
        <v>0</v>
      </c>
      <c r="AN35" s="61">
        <v>12518.83</v>
      </c>
      <c r="AO35" s="70">
        <v>5708811.1045199996</v>
      </c>
      <c r="AP35" s="66">
        <v>255286.65547999999</v>
      </c>
      <c r="AQ35" s="70">
        <v>504648.14</v>
      </c>
      <c r="AR35" s="68">
        <f t="shared" si="0"/>
        <v>6468745.8999999994</v>
      </c>
      <c r="AS35" s="69" t="s">
        <v>181</v>
      </c>
      <c r="AT35" s="67">
        <v>0</v>
      </c>
      <c r="AU35" s="67"/>
      <c r="AV35" s="70">
        <v>4550710.5999999996</v>
      </c>
      <c r="AW35" s="67">
        <v>0</v>
      </c>
      <c r="AX35" s="66">
        <v>0</v>
      </c>
      <c r="AZ35" s="33"/>
      <c r="BA35" s="56"/>
      <c r="BB35" s="33"/>
      <c r="BC35" s="33"/>
      <c r="BD35" s="33"/>
    </row>
    <row r="36" spans="2:56">
      <c r="B36" s="425">
        <v>40222461</v>
      </c>
      <c r="C36" s="75"/>
      <c r="D36" s="75"/>
      <c r="E36" s="75"/>
      <c r="F36" s="75"/>
      <c r="G36" s="75"/>
      <c r="H36" s="75"/>
      <c r="I36" s="75"/>
      <c r="J36" s="75"/>
      <c r="K36" s="75"/>
      <c r="L36" s="75"/>
      <c r="M36" s="375" t="s">
        <v>13</v>
      </c>
      <c r="N36" s="72" t="s">
        <v>180</v>
      </c>
      <c r="O36" s="375" t="s">
        <v>13</v>
      </c>
      <c r="P36" s="375" t="s">
        <v>13</v>
      </c>
      <c r="Q36" s="350" t="s">
        <v>221</v>
      </c>
      <c r="R36" s="375">
        <v>0</v>
      </c>
      <c r="S36" s="375">
        <v>40</v>
      </c>
      <c r="T36" s="375"/>
      <c r="U36" s="426"/>
      <c r="V36" s="424">
        <v>5</v>
      </c>
      <c r="W36" s="423">
        <v>40</v>
      </c>
      <c r="X36" s="70"/>
      <c r="Y36" s="61">
        <v>30</v>
      </c>
      <c r="Z36" s="70"/>
      <c r="AA36" s="369"/>
      <c r="AB36" s="369"/>
      <c r="AC36" s="369"/>
      <c r="AD36" s="369"/>
      <c r="AE36" s="369"/>
      <c r="AF36" s="369"/>
      <c r="AG36" s="369"/>
      <c r="AH36" s="369"/>
      <c r="AI36" s="369"/>
      <c r="AJ36" s="369"/>
      <c r="AK36" s="423"/>
      <c r="AL36" s="369"/>
      <c r="AM36" s="70">
        <v>0</v>
      </c>
      <c r="AN36" s="61">
        <v>16092.466699999826</v>
      </c>
      <c r="AO36" s="70">
        <v>1210112.56</v>
      </c>
      <c r="AP36" s="66">
        <v>0</v>
      </c>
      <c r="AQ36" s="70">
        <v>55875.15</v>
      </c>
      <c r="AR36" s="68">
        <f t="shared" si="0"/>
        <v>1265987.71</v>
      </c>
      <c r="AS36" s="69" t="s">
        <v>181</v>
      </c>
      <c r="AT36" s="67">
        <v>0</v>
      </c>
      <c r="AU36" s="67"/>
      <c r="AV36" s="70">
        <v>199193</v>
      </c>
      <c r="AW36" s="67">
        <v>0</v>
      </c>
      <c r="AX36" s="66">
        <v>0</v>
      </c>
      <c r="AZ36" s="33"/>
      <c r="BA36" s="56"/>
      <c r="BB36" s="33"/>
      <c r="BC36" s="33"/>
      <c r="BD36" s="33"/>
    </row>
    <row r="37" spans="2:56">
      <c r="B37" s="73"/>
      <c r="C37" s="58"/>
      <c r="D37" s="58"/>
      <c r="E37" s="58"/>
      <c r="F37" s="58"/>
      <c r="G37" s="58"/>
      <c r="H37" s="58"/>
      <c r="I37" s="58"/>
      <c r="J37" s="58"/>
      <c r="K37" s="58"/>
      <c r="L37" s="58"/>
      <c r="M37" s="61"/>
      <c r="N37" s="60"/>
      <c r="O37" s="61"/>
      <c r="P37" s="61"/>
      <c r="Q37" s="60"/>
      <c r="R37" s="61"/>
      <c r="S37" s="61"/>
      <c r="T37" s="61"/>
      <c r="U37" s="62"/>
      <c r="V37" s="63"/>
      <c r="W37" s="64"/>
      <c r="X37" s="65"/>
      <c r="Y37" s="61"/>
      <c r="Z37" s="65"/>
      <c r="AA37" s="65"/>
      <c r="AB37" s="65"/>
      <c r="AC37" s="65"/>
      <c r="AD37" s="65"/>
      <c r="AE37" s="65"/>
      <c r="AF37" s="65"/>
      <c r="AG37" s="65"/>
      <c r="AH37" s="65"/>
      <c r="AI37" s="65"/>
      <c r="AJ37" s="65"/>
      <c r="AK37" s="64"/>
      <c r="AL37" s="65"/>
      <c r="AM37" s="65"/>
      <c r="AN37" s="61"/>
      <c r="AO37" s="66"/>
      <c r="AP37" s="67"/>
      <c r="AQ37" s="66"/>
      <c r="AR37" s="68">
        <f t="shared" si="0"/>
        <v>0</v>
      </c>
      <c r="AS37" s="69"/>
      <c r="AT37" s="67"/>
      <c r="AU37" s="66"/>
      <c r="AV37" s="70"/>
      <c r="AW37" s="67"/>
      <c r="AX37" s="66"/>
      <c r="AZ37" s="33"/>
      <c r="BA37" s="56"/>
      <c r="BB37" s="33"/>
      <c r="BC37" s="33"/>
      <c r="BD37" s="33"/>
    </row>
    <row r="38" spans="2:56">
      <c r="B38" s="73"/>
      <c r="C38" s="58"/>
      <c r="D38" s="58"/>
      <c r="E38" s="58"/>
      <c r="F38" s="58"/>
      <c r="G38" s="58"/>
      <c r="H38" s="58"/>
      <c r="I38" s="58"/>
      <c r="J38" s="58"/>
      <c r="K38" s="58"/>
      <c r="L38" s="58"/>
      <c r="M38" s="61"/>
      <c r="N38" s="60"/>
      <c r="O38" s="61"/>
      <c r="P38" s="61"/>
      <c r="Q38" s="60"/>
      <c r="R38" s="61"/>
      <c r="S38" s="61"/>
      <c r="T38" s="61"/>
      <c r="U38" s="62"/>
      <c r="V38" s="63"/>
      <c r="W38" s="64"/>
      <c r="X38" s="65"/>
      <c r="Y38" s="61"/>
      <c r="Z38" s="65"/>
      <c r="AA38" s="65"/>
      <c r="AB38" s="65"/>
      <c r="AC38" s="65"/>
      <c r="AD38" s="65"/>
      <c r="AE38" s="65"/>
      <c r="AF38" s="65"/>
      <c r="AG38" s="65"/>
      <c r="AH38" s="65"/>
      <c r="AI38" s="65"/>
      <c r="AJ38" s="65"/>
      <c r="AK38" s="64"/>
      <c r="AL38" s="65"/>
      <c r="AM38" s="65"/>
      <c r="AN38" s="61"/>
      <c r="AO38" s="66"/>
      <c r="AP38" s="67"/>
      <c r="AQ38" s="66"/>
      <c r="AR38" s="68">
        <f t="shared" si="0"/>
        <v>0</v>
      </c>
      <c r="AS38" s="69"/>
      <c r="AT38" s="67"/>
      <c r="AU38" s="66"/>
      <c r="AV38" s="70"/>
      <c r="AW38" s="67"/>
      <c r="AX38" s="66"/>
      <c r="AZ38" s="33"/>
      <c r="BA38" s="56"/>
      <c r="BB38" s="33"/>
      <c r="BC38" s="33"/>
      <c r="BD38" s="33"/>
    </row>
    <row r="39" spans="2:56">
      <c r="B39" s="73"/>
      <c r="C39" s="58"/>
      <c r="D39" s="58"/>
      <c r="E39" s="58"/>
      <c r="F39" s="58"/>
      <c r="G39" s="58"/>
      <c r="H39" s="58"/>
      <c r="I39" s="58"/>
      <c r="J39" s="58"/>
      <c r="K39" s="58"/>
      <c r="L39" s="58"/>
      <c r="M39" s="61"/>
      <c r="N39" s="60"/>
      <c r="O39" s="61"/>
      <c r="P39" s="61"/>
      <c r="Q39" s="60"/>
      <c r="R39" s="61"/>
      <c r="S39" s="61"/>
      <c r="T39" s="61"/>
      <c r="U39" s="62"/>
      <c r="V39" s="63"/>
      <c r="W39" s="64"/>
      <c r="X39" s="65"/>
      <c r="Y39" s="61"/>
      <c r="Z39" s="65"/>
      <c r="AA39" s="65"/>
      <c r="AB39" s="65"/>
      <c r="AC39" s="65"/>
      <c r="AD39" s="65"/>
      <c r="AE39" s="65"/>
      <c r="AF39" s="65"/>
      <c r="AG39" s="65"/>
      <c r="AH39" s="65"/>
      <c r="AI39" s="65"/>
      <c r="AJ39" s="65"/>
      <c r="AK39" s="64"/>
      <c r="AL39" s="65"/>
      <c r="AM39" s="65"/>
      <c r="AN39" s="61"/>
      <c r="AO39" s="66"/>
      <c r="AP39" s="67"/>
      <c r="AQ39" s="66"/>
      <c r="AR39" s="68">
        <f t="shared" si="0"/>
        <v>0</v>
      </c>
      <c r="AS39" s="69"/>
      <c r="AT39" s="67"/>
      <c r="AU39" s="66"/>
      <c r="AV39" s="70"/>
      <c r="AW39" s="67"/>
      <c r="AX39" s="66"/>
      <c r="AZ39" s="33"/>
      <c r="BA39" s="56"/>
      <c r="BB39" s="33"/>
      <c r="BC39" s="33"/>
      <c r="BD39" s="33"/>
    </row>
    <row r="40" spans="2:56">
      <c r="B40" s="73"/>
      <c r="C40" s="58"/>
      <c r="D40" s="58"/>
      <c r="E40" s="58"/>
      <c r="F40" s="58"/>
      <c r="G40" s="58"/>
      <c r="H40" s="58"/>
      <c r="I40" s="58"/>
      <c r="J40" s="58"/>
      <c r="K40" s="58"/>
      <c r="L40" s="58"/>
      <c r="M40" s="61"/>
      <c r="N40" s="60"/>
      <c r="O40" s="61"/>
      <c r="P40" s="61"/>
      <c r="Q40" s="60"/>
      <c r="R40" s="61"/>
      <c r="S40" s="61"/>
      <c r="T40" s="61"/>
      <c r="U40" s="62"/>
      <c r="V40" s="63"/>
      <c r="W40" s="64"/>
      <c r="X40" s="65"/>
      <c r="Y40" s="61"/>
      <c r="Z40" s="65"/>
      <c r="AA40" s="65"/>
      <c r="AB40" s="65"/>
      <c r="AC40" s="65"/>
      <c r="AD40" s="65"/>
      <c r="AE40" s="65"/>
      <c r="AF40" s="65"/>
      <c r="AG40" s="65"/>
      <c r="AH40" s="65"/>
      <c r="AI40" s="65"/>
      <c r="AJ40" s="65"/>
      <c r="AK40" s="64"/>
      <c r="AL40" s="65"/>
      <c r="AM40" s="65"/>
      <c r="AN40" s="61"/>
      <c r="AO40" s="66"/>
      <c r="AP40" s="67"/>
      <c r="AQ40" s="66"/>
      <c r="AR40" s="68">
        <f t="shared" si="0"/>
        <v>0</v>
      </c>
      <c r="AS40" s="69"/>
      <c r="AT40" s="67"/>
      <c r="AU40" s="66"/>
      <c r="AV40" s="70"/>
      <c r="AW40" s="67"/>
      <c r="AX40" s="66"/>
      <c r="AZ40" s="33"/>
      <c r="BA40" s="56"/>
      <c r="BB40" s="33"/>
      <c r="BC40" s="33"/>
      <c r="BD40" s="33"/>
    </row>
    <row r="41" spans="2:56">
      <c r="B41" s="73"/>
      <c r="C41" s="58"/>
      <c r="D41" s="58"/>
      <c r="E41" s="58"/>
      <c r="F41" s="58"/>
      <c r="G41" s="58"/>
      <c r="H41" s="58"/>
      <c r="I41" s="58"/>
      <c r="J41" s="58"/>
      <c r="K41" s="58"/>
      <c r="L41" s="58"/>
      <c r="M41" s="61"/>
      <c r="N41" s="60"/>
      <c r="O41" s="61"/>
      <c r="P41" s="61"/>
      <c r="Q41" s="60"/>
      <c r="R41" s="61"/>
      <c r="S41" s="61"/>
      <c r="T41" s="61"/>
      <c r="U41" s="62"/>
      <c r="V41" s="63"/>
      <c r="W41" s="64"/>
      <c r="X41" s="65"/>
      <c r="Y41" s="61"/>
      <c r="Z41" s="65"/>
      <c r="AA41" s="65"/>
      <c r="AB41" s="65"/>
      <c r="AC41" s="65"/>
      <c r="AD41" s="65"/>
      <c r="AE41" s="65"/>
      <c r="AF41" s="65"/>
      <c r="AG41" s="65"/>
      <c r="AH41" s="65"/>
      <c r="AI41" s="65"/>
      <c r="AJ41" s="65"/>
      <c r="AK41" s="64"/>
      <c r="AL41" s="65"/>
      <c r="AM41" s="65"/>
      <c r="AN41" s="61"/>
      <c r="AO41" s="66"/>
      <c r="AP41" s="67"/>
      <c r="AQ41" s="66"/>
      <c r="AR41" s="68">
        <f t="shared" si="0"/>
        <v>0</v>
      </c>
      <c r="AS41" s="69"/>
      <c r="AT41" s="67"/>
      <c r="AU41" s="66"/>
      <c r="AV41" s="70"/>
      <c r="AW41" s="67"/>
      <c r="AX41" s="66"/>
      <c r="AZ41" s="33"/>
      <c r="BA41" s="56"/>
      <c r="BB41" s="33"/>
      <c r="BC41" s="33"/>
      <c r="BD41" s="33"/>
    </row>
    <row r="42" spans="2:56">
      <c r="B42" s="73"/>
      <c r="C42" s="58"/>
      <c r="D42" s="58"/>
      <c r="E42" s="58"/>
      <c r="F42" s="58"/>
      <c r="G42" s="58"/>
      <c r="H42" s="58"/>
      <c r="I42" s="58"/>
      <c r="J42" s="58"/>
      <c r="K42" s="58"/>
      <c r="L42" s="58"/>
      <c r="M42" s="61"/>
      <c r="N42" s="60"/>
      <c r="O42" s="61"/>
      <c r="P42" s="61"/>
      <c r="Q42" s="60"/>
      <c r="R42" s="61"/>
      <c r="S42" s="61"/>
      <c r="T42" s="61"/>
      <c r="U42" s="62"/>
      <c r="V42" s="63"/>
      <c r="W42" s="64"/>
      <c r="X42" s="65"/>
      <c r="Y42" s="61"/>
      <c r="Z42" s="65"/>
      <c r="AA42" s="65"/>
      <c r="AB42" s="65"/>
      <c r="AC42" s="65"/>
      <c r="AD42" s="65"/>
      <c r="AE42" s="65"/>
      <c r="AF42" s="65"/>
      <c r="AG42" s="65"/>
      <c r="AH42" s="65"/>
      <c r="AI42" s="65"/>
      <c r="AJ42" s="65"/>
      <c r="AK42" s="64"/>
      <c r="AL42" s="65"/>
      <c r="AM42" s="65"/>
      <c r="AN42" s="61"/>
      <c r="AO42" s="66"/>
      <c r="AP42" s="67"/>
      <c r="AQ42" s="66"/>
      <c r="AR42" s="68">
        <f t="shared" si="0"/>
        <v>0</v>
      </c>
      <c r="AS42" s="69"/>
      <c r="AT42" s="67"/>
      <c r="AU42" s="66"/>
      <c r="AV42" s="70"/>
      <c r="AW42" s="67"/>
      <c r="AX42" s="66"/>
      <c r="AZ42" s="33"/>
      <c r="BA42" s="56"/>
      <c r="BB42" s="33"/>
      <c r="BC42" s="33"/>
      <c r="BD42" s="33"/>
    </row>
    <row r="43" spans="2:56">
      <c r="B43" s="73"/>
      <c r="C43" s="58"/>
      <c r="D43" s="58"/>
      <c r="E43" s="58"/>
      <c r="F43" s="58"/>
      <c r="G43" s="58"/>
      <c r="H43" s="58"/>
      <c r="I43" s="58"/>
      <c r="J43" s="58"/>
      <c r="K43" s="58"/>
      <c r="L43" s="58"/>
      <c r="M43" s="61"/>
      <c r="N43" s="60"/>
      <c r="O43" s="61"/>
      <c r="P43" s="61"/>
      <c r="Q43" s="60"/>
      <c r="R43" s="61"/>
      <c r="S43" s="61"/>
      <c r="T43" s="61"/>
      <c r="U43" s="62"/>
      <c r="V43" s="63"/>
      <c r="W43" s="64"/>
      <c r="X43" s="65"/>
      <c r="Y43" s="61"/>
      <c r="Z43" s="65"/>
      <c r="AA43" s="65"/>
      <c r="AB43" s="65"/>
      <c r="AC43" s="65"/>
      <c r="AD43" s="65"/>
      <c r="AE43" s="65"/>
      <c r="AF43" s="65"/>
      <c r="AG43" s="65"/>
      <c r="AH43" s="65"/>
      <c r="AI43" s="65"/>
      <c r="AJ43" s="65"/>
      <c r="AK43" s="64"/>
      <c r="AL43" s="65"/>
      <c r="AM43" s="65"/>
      <c r="AN43" s="61"/>
      <c r="AO43" s="66"/>
      <c r="AP43" s="67"/>
      <c r="AQ43" s="66"/>
      <c r="AR43" s="68">
        <f t="shared" si="0"/>
        <v>0</v>
      </c>
      <c r="AS43" s="69"/>
      <c r="AT43" s="67"/>
      <c r="AU43" s="66"/>
      <c r="AV43" s="70"/>
      <c r="AW43" s="67"/>
      <c r="AX43" s="66"/>
      <c r="AZ43" s="33"/>
      <c r="BA43" s="56"/>
      <c r="BB43" s="33"/>
      <c r="BC43" s="33"/>
      <c r="BD43" s="33"/>
    </row>
    <row r="44" spans="2:56">
      <c r="B44" s="73"/>
      <c r="C44" s="58"/>
      <c r="D44" s="58"/>
      <c r="E44" s="58"/>
      <c r="F44" s="58"/>
      <c r="G44" s="58"/>
      <c r="H44" s="58"/>
      <c r="I44" s="58"/>
      <c r="J44" s="58"/>
      <c r="K44" s="58"/>
      <c r="L44" s="58"/>
      <c r="M44" s="61"/>
      <c r="N44" s="60"/>
      <c r="O44" s="61"/>
      <c r="P44" s="61"/>
      <c r="Q44" s="60"/>
      <c r="R44" s="61"/>
      <c r="S44" s="61"/>
      <c r="T44" s="61"/>
      <c r="U44" s="62"/>
      <c r="V44" s="63"/>
      <c r="W44" s="64"/>
      <c r="X44" s="65"/>
      <c r="Y44" s="61"/>
      <c r="Z44" s="65"/>
      <c r="AA44" s="65"/>
      <c r="AB44" s="65"/>
      <c r="AC44" s="65"/>
      <c r="AD44" s="65"/>
      <c r="AE44" s="65"/>
      <c r="AF44" s="65"/>
      <c r="AG44" s="65"/>
      <c r="AH44" s="65"/>
      <c r="AI44" s="65"/>
      <c r="AJ44" s="65"/>
      <c r="AK44" s="64"/>
      <c r="AL44" s="65"/>
      <c r="AM44" s="65"/>
      <c r="AN44" s="61"/>
      <c r="AO44" s="66"/>
      <c r="AP44" s="67"/>
      <c r="AQ44" s="66"/>
      <c r="AR44" s="68">
        <f t="shared" si="0"/>
        <v>0</v>
      </c>
      <c r="AS44" s="69"/>
      <c r="AT44" s="67"/>
      <c r="AU44" s="66"/>
      <c r="AV44" s="70"/>
      <c r="AW44" s="67"/>
      <c r="AX44" s="66"/>
      <c r="AZ44" s="33"/>
      <c r="BA44" s="56"/>
      <c r="BB44" s="33"/>
      <c r="BC44" s="33"/>
      <c r="BD44" s="33"/>
    </row>
    <row r="45" spans="2:56">
      <c r="B45" s="73"/>
      <c r="C45" s="58"/>
      <c r="D45" s="58"/>
      <c r="E45" s="58"/>
      <c r="F45" s="58"/>
      <c r="G45" s="58"/>
      <c r="H45" s="58"/>
      <c r="I45" s="58"/>
      <c r="J45" s="58"/>
      <c r="K45" s="58"/>
      <c r="L45" s="58"/>
      <c r="M45" s="61"/>
      <c r="N45" s="60"/>
      <c r="O45" s="61"/>
      <c r="P45" s="61"/>
      <c r="Q45" s="60"/>
      <c r="R45" s="61"/>
      <c r="S45" s="61"/>
      <c r="T45" s="61"/>
      <c r="U45" s="62"/>
      <c r="V45" s="63"/>
      <c r="W45" s="64"/>
      <c r="X45" s="65"/>
      <c r="Y45" s="61"/>
      <c r="Z45" s="65"/>
      <c r="AA45" s="65"/>
      <c r="AB45" s="65"/>
      <c r="AC45" s="65"/>
      <c r="AD45" s="65"/>
      <c r="AE45" s="65"/>
      <c r="AF45" s="65"/>
      <c r="AG45" s="65"/>
      <c r="AH45" s="65"/>
      <c r="AI45" s="65"/>
      <c r="AJ45" s="65"/>
      <c r="AK45" s="64"/>
      <c r="AL45" s="65"/>
      <c r="AM45" s="65"/>
      <c r="AN45" s="61"/>
      <c r="AO45" s="66"/>
      <c r="AP45" s="67"/>
      <c r="AQ45" s="66"/>
      <c r="AR45" s="68">
        <f t="shared" si="0"/>
        <v>0</v>
      </c>
      <c r="AS45" s="69"/>
      <c r="AT45" s="67"/>
      <c r="AU45" s="66"/>
      <c r="AV45" s="70"/>
      <c r="AW45" s="67"/>
      <c r="AX45" s="66"/>
      <c r="AZ45" s="33"/>
      <c r="BA45" s="56"/>
      <c r="BB45" s="33"/>
      <c r="BC45" s="33"/>
      <c r="BD45" s="33"/>
    </row>
    <row r="46" spans="2:56">
      <c r="B46" s="73"/>
      <c r="C46" s="58"/>
      <c r="D46" s="58"/>
      <c r="E46" s="58"/>
      <c r="F46" s="58"/>
      <c r="G46" s="58"/>
      <c r="H46" s="58"/>
      <c r="I46" s="58"/>
      <c r="J46" s="58"/>
      <c r="K46" s="58"/>
      <c r="L46" s="58"/>
      <c r="M46" s="61"/>
      <c r="N46" s="60"/>
      <c r="O46" s="61"/>
      <c r="P46" s="61"/>
      <c r="Q46" s="60"/>
      <c r="R46" s="61"/>
      <c r="S46" s="61"/>
      <c r="T46" s="61"/>
      <c r="U46" s="62"/>
      <c r="V46" s="63"/>
      <c r="W46" s="64"/>
      <c r="X46" s="65"/>
      <c r="Y46" s="61"/>
      <c r="Z46" s="65"/>
      <c r="AA46" s="65"/>
      <c r="AB46" s="65"/>
      <c r="AC46" s="65"/>
      <c r="AD46" s="65"/>
      <c r="AE46" s="65"/>
      <c r="AF46" s="65"/>
      <c r="AG46" s="65"/>
      <c r="AH46" s="65"/>
      <c r="AI46" s="65"/>
      <c r="AJ46" s="65"/>
      <c r="AK46" s="64"/>
      <c r="AL46" s="65"/>
      <c r="AM46" s="65"/>
      <c r="AN46" s="61"/>
      <c r="AO46" s="66"/>
      <c r="AP46" s="67"/>
      <c r="AQ46" s="66"/>
      <c r="AR46" s="68">
        <f t="shared" si="0"/>
        <v>0</v>
      </c>
      <c r="AS46" s="69"/>
      <c r="AT46" s="67"/>
      <c r="AU46" s="66"/>
      <c r="AV46" s="70"/>
      <c r="AW46" s="67"/>
      <c r="AX46" s="66"/>
      <c r="AZ46" s="33"/>
      <c r="BA46" s="56"/>
      <c r="BB46" s="33"/>
      <c r="BC46" s="33"/>
      <c r="BD46" s="33"/>
    </row>
    <row r="47" spans="2:56">
      <c r="B47" s="73"/>
      <c r="C47" s="58"/>
      <c r="D47" s="58"/>
      <c r="E47" s="58"/>
      <c r="F47" s="58"/>
      <c r="G47" s="58"/>
      <c r="H47" s="58"/>
      <c r="I47" s="58"/>
      <c r="J47" s="58"/>
      <c r="K47" s="58"/>
      <c r="L47" s="58"/>
      <c r="M47" s="61"/>
      <c r="N47" s="72"/>
      <c r="O47" s="61"/>
      <c r="P47" s="61"/>
      <c r="Q47" s="60"/>
      <c r="R47" s="61"/>
      <c r="S47" s="61"/>
      <c r="T47" s="61"/>
      <c r="U47" s="62"/>
      <c r="V47" s="63"/>
      <c r="W47" s="64"/>
      <c r="X47" s="65"/>
      <c r="Y47" s="61"/>
      <c r="Z47" s="65"/>
      <c r="AA47" s="65"/>
      <c r="AB47" s="65"/>
      <c r="AC47" s="65"/>
      <c r="AD47" s="65"/>
      <c r="AE47" s="65"/>
      <c r="AF47" s="65"/>
      <c r="AG47" s="65"/>
      <c r="AH47" s="65"/>
      <c r="AI47" s="65"/>
      <c r="AJ47" s="65"/>
      <c r="AK47" s="64"/>
      <c r="AL47" s="65"/>
      <c r="AM47" s="65"/>
      <c r="AN47" s="61"/>
      <c r="AO47" s="66"/>
      <c r="AP47" s="67"/>
      <c r="AQ47" s="66"/>
      <c r="AR47" s="68">
        <f t="shared" si="0"/>
        <v>0</v>
      </c>
      <c r="AS47" s="69"/>
      <c r="AT47" s="67"/>
      <c r="AU47" s="66"/>
      <c r="AV47" s="70"/>
      <c r="AW47" s="67"/>
      <c r="AX47" s="66"/>
      <c r="AZ47" s="33"/>
      <c r="BA47" s="56"/>
      <c r="BB47" s="33"/>
      <c r="BC47" s="33"/>
      <c r="BD47" s="33"/>
    </row>
    <row r="48" spans="2:56">
      <c r="B48" s="74"/>
      <c r="C48" s="75"/>
      <c r="D48" s="75"/>
      <c r="E48" s="75"/>
      <c r="F48" s="75"/>
      <c r="G48" s="75"/>
      <c r="H48" s="75"/>
      <c r="I48" s="75"/>
      <c r="J48" s="75"/>
      <c r="K48" s="75"/>
      <c r="L48" s="75"/>
      <c r="M48" s="76"/>
      <c r="N48" s="77"/>
      <c r="O48" s="76"/>
      <c r="P48" s="76"/>
      <c r="Q48" s="77"/>
      <c r="R48" s="76"/>
      <c r="S48" s="76"/>
      <c r="T48" s="76"/>
      <c r="U48" s="78"/>
      <c r="V48" s="79"/>
      <c r="W48" s="80"/>
      <c r="X48" s="81"/>
      <c r="Y48" s="76"/>
      <c r="Z48" s="81"/>
      <c r="AA48" s="81"/>
      <c r="AB48" s="81"/>
      <c r="AC48" s="81"/>
      <c r="AD48" s="81"/>
      <c r="AE48" s="81"/>
      <c r="AF48" s="81"/>
      <c r="AG48" s="81"/>
      <c r="AH48" s="81"/>
      <c r="AI48" s="81"/>
      <c r="AJ48" s="81"/>
      <c r="AK48" s="80"/>
      <c r="AL48" s="81"/>
      <c r="AM48" s="81"/>
      <c r="AN48" s="76"/>
      <c r="AO48" s="82"/>
      <c r="AP48" s="83"/>
      <c r="AQ48" s="82"/>
      <c r="AR48" s="68">
        <f t="shared" si="0"/>
        <v>0</v>
      </c>
      <c r="AS48" s="84"/>
      <c r="AT48" s="83"/>
      <c r="AU48" s="82"/>
      <c r="AV48" s="85"/>
      <c r="AW48" s="83"/>
      <c r="AX48" s="82"/>
      <c r="AZ48" s="33"/>
      <c r="BA48" s="56"/>
      <c r="BB48" s="33"/>
      <c r="BC48" s="33"/>
      <c r="BD48" s="33"/>
    </row>
    <row r="49" spans="2:56">
      <c r="B49" s="74"/>
      <c r="C49" s="75"/>
      <c r="D49" s="75"/>
      <c r="E49" s="75"/>
      <c r="F49" s="75"/>
      <c r="G49" s="75"/>
      <c r="H49" s="75"/>
      <c r="I49" s="75"/>
      <c r="J49" s="75"/>
      <c r="K49" s="75"/>
      <c r="L49" s="75"/>
      <c r="M49" s="76"/>
      <c r="N49" s="77"/>
      <c r="O49" s="76"/>
      <c r="P49" s="76"/>
      <c r="Q49" s="77"/>
      <c r="R49" s="76"/>
      <c r="S49" s="76"/>
      <c r="T49" s="76"/>
      <c r="U49" s="78"/>
      <c r="V49" s="79"/>
      <c r="W49" s="80"/>
      <c r="X49" s="81"/>
      <c r="Y49" s="76"/>
      <c r="Z49" s="81"/>
      <c r="AA49" s="81"/>
      <c r="AB49" s="81"/>
      <c r="AC49" s="81"/>
      <c r="AD49" s="81"/>
      <c r="AE49" s="81"/>
      <c r="AF49" s="81"/>
      <c r="AG49" s="81"/>
      <c r="AH49" s="81"/>
      <c r="AI49" s="81"/>
      <c r="AJ49" s="81"/>
      <c r="AK49" s="80"/>
      <c r="AL49" s="81"/>
      <c r="AM49" s="81"/>
      <c r="AN49" s="76"/>
      <c r="AO49" s="82"/>
      <c r="AP49" s="83"/>
      <c r="AQ49" s="82"/>
      <c r="AR49" s="68">
        <f t="shared" si="0"/>
        <v>0</v>
      </c>
      <c r="AS49" s="84"/>
      <c r="AT49" s="83"/>
      <c r="AU49" s="82"/>
      <c r="AV49" s="85"/>
      <c r="AW49" s="83"/>
      <c r="AX49" s="82"/>
      <c r="AZ49" s="33"/>
      <c r="BA49" s="33"/>
      <c r="BB49" s="33"/>
      <c r="BC49" s="33"/>
      <c r="BD49" s="33"/>
    </row>
    <row r="50" spans="2:56">
      <c r="B50" s="74"/>
      <c r="C50" s="75"/>
      <c r="D50" s="75"/>
      <c r="E50" s="75"/>
      <c r="F50" s="75"/>
      <c r="G50" s="75"/>
      <c r="H50" s="75"/>
      <c r="I50" s="75"/>
      <c r="J50" s="75"/>
      <c r="K50" s="75"/>
      <c r="L50" s="75"/>
      <c r="M50" s="76"/>
      <c r="N50" s="77"/>
      <c r="O50" s="76"/>
      <c r="P50" s="76"/>
      <c r="Q50" s="77"/>
      <c r="R50" s="76"/>
      <c r="S50" s="76"/>
      <c r="T50" s="76"/>
      <c r="U50" s="78"/>
      <c r="V50" s="79"/>
      <c r="W50" s="80"/>
      <c r="X50" s="81"/>
      <c r="Y50" s="76"/>
      <c r="Z50" s="81"/>
      <c r="AA50" s="81"/>
      <c r="AB50" s="81"/>
      <c r="AC50" s="81"/>
      <c r="AD50" s="81"/>
      <c r="AE50" s="81"/>
      <c r="AF50" s="81"/>
      <c r="AG50" s="81"/>
      <c r="AH50" s="81"/>
      <c r="AI50" s="81"/>
      <c r="AJ50" s="81"/>
      <c r="AK50" s="80"/>
      <c r="AL50" s="81"/>
      <c r="AM50" s="81"/>
      <c r="AN50" s="76"/>
      <c r="AO50" s="82"/>
      <c r="AP50" s="83"/>
      <c r="AQ50" s="82"/>
      <c r="AR50" s="68">
        <f t="shared" si="0"/>
        <v>0</v>
      </c>
      <c r="AS50" s="84"/>
      <c r="AT50" s="83"/>
      <c r="AU50" s="82"/>
      <c r="AV50" s="85"/>
      <c r="AW50" s="83"/>
      <c r="AX50" s="82"/>
      <c r="AZ50" s="33"/>
      <c r="BA50" s="33"/>
      <c r="BB50" s="33"/>
      <c r="BC50" s="33"/>
      <c r="BD50" s="33"/>
    </row>
    <row r="51" spans="2:56">
      <c r="B51" s="74"/>
      <c r="C51" s="75"/>
      <c r="D51" s="75"/>
      <c r="E51" s="75"/>
      <c r="F51" s="75"/>
      <c r="G51" s="75"/>
      <c r="H51" s="75"/>
      <c r="I51" s="75"/>
      <c r="J51" s="75"/>
      <c r="K51" s="75"/>
      <c r="L51" s="75"/>
      <c r="M51" s="76"/>
      <c r="N51" s="77"/>
      <c r="O51" s="76"/>
      <c r="P51" s="76"/>
      <c r="Q51" s="77"/>
      <c r="R51" s="76"/>
      <c r="S51" s="76"/>
      <c r="T51" s="76"/>
      <c r="U51" s="78"/>
      <c r="V51" s="79"/>
      <c r="W51" s="80"/>
      <c r="X51" s="81"/>
      <c r="Y51" s="76"/>
      <c r="Z51" s="81"/>
      <c r="AA51" s="81"/>
      <c r="AB51" s="81"/>
      <c r="AC51" s="81"/>
      <c r="AD51" s="81"/>
      <c r="AE51" s="81"/>
      <c r="AF51" s="81"/>
      <c r="AG51" s="81"/>
      <c r="AH51" s="81"/>
      <c r="AI51" s="81"/>
      <c r="AJ51" s="81"/>
      <c r="AK51" s="80"/>
      <c r="AL51" s="81"/>
      <c r="AM51" s="81"/>
      <c r="AN51" s="76"/>
      <c r="AO51" s="82"/>
      <c r="AP51" s="83"/>
      <c r="AQ51" s="82"/>
      <c r="AR51" s="68">
        <f t="shared" si="0"/>
        <v>0</v>
      </c>
      <c r="AS51" s="84"/>
      <c r="AT51" s="83"/>
      <c r="AU51" s="82"/>
      <c r="AV51" s="85"/>
      <c r="AW51" s="83"/>
      <c r="AX51" s="82"/>
      <c r="AZ51" s="33"/>
      <c r="BA51" s="33"/>
      <c r="BB51" s="33"/>
      <c r="BC51" s="33"/>
      <c r="BD51" s="33"/>
    </row>
    <row r="52" spans="2:56">
      <c r="B52" s="74"/>
      <c r="C52" s="75"/>
      <c r="D52" s="75"/>
      <c r="E52" s="75"/>
      <c r="F52" s="75"/>
      <c r="G52" s="75"/>
      <c r="H52" s="75"/>
      <c r="I52" s="75"/>
      <c r="J52" s="75"/>
      <c r="K52" s="75"/>
      <c r="L52" s="75"/>
      <c r="M52" s="76"/>
      <c r="N52" s="77"/>
      <c r="O52" s="76"/>
      <c r="P52" s="76"/>
      <c r="Q52" s="77"/>
      <c r="R52" s="76"/>
      <c r="S52" s="76"/>
      <c r="T52" s="76"/>
      <c r="U52" s="78"/>
      <c r="V52" s="79"/>
      <c r="W52" s="80"/>
      <c r="X52" s="81"/>
      <c r="Y52" s="76"/>
      <c r="Z52" s="81"/>
      <c r="AA52" s="81"/>
      <c r="AB52" s="81"/>
      <c r="AC52" s="81"/>
      <c r="AD52" s="81"/>
      <c r="AE52" s="81"/>
      <c r="AF52" s="81"/>
      <c r="AG52" s="81"/>
      <c r="AH52" s="81"/>
      <c r="AI52" s="81"/>
      <c r="AJ52" s="81"/>
      <c r="AK52" s="80"/>
      <c r="AL52" s="81"/>
      <c r="AM52" s="81"/>
      <c r="AN52" s="76"/>
      <c r="AO52" s="82"/>
      <c r="AP52" s="83"/>
      <c r="AQ52" s="82"/>
      <c r="AR52" s="68">
        <f t="shared" si="0"/>
        <v>0</v>
      </c>
      <c r="AS52" s="84"/>
      <c r="AT52" s="83"/>
      <c r="AU52" s="82"/>
      <c r="AV52" s="85"/>
      <c r="AW52" s="83"/>
      <c r="AX52" s="82"/>
      <c r="AZ52" s="33"/>
      <c r="BA52" s="33"/>
      <c r="BB52" s="33"/>
      <c r="BC52" s="33"/>
      <c r="BD52" s="33"/>
    </row>
    <row r="53" spans="2:56">
      <c r="B53" s="74"/>
      <c r="C53" s="75"/>
      <c r="D53" s="75"/>
      <c r="E53" s="75"/>
      <c r="F53" s="75"/>
      <c r="G53" s="75"/>
      <c r="H53" s="75"/>
      <c r="I53" s="75"/>
      <c r="J53" s="75"/>
      <c r="K53" s="75"/>
      <c r="L53" s="75"/>
      <c r="M53" s="76"/>
      <c r="N53" s="77"/>
      <c r="O53" s="76"/>
      <c r="P53" s="76"/>
      <c r="Q53" s="77"/>
      <c r="R53" s="76"/>
      <c r="S53" s="76"/>
      <c r="T53" s="76"/>
      <c r="U53" s="78"/>
      <c r="V53" s="79"/>
      <c r="W53" s="80"/>
      <c r="X53" s="81"/>
      <c r="Y53" s="76"/>
      <c r="Z53" s="81"/>
      <c r="AA53" s="81"/>
      <c r="AB53" s="81"/>
      <c r="AC53" s="81"/>
      <c r="AD53" s="81"/>
      <c r="AE53" s="81"/>
      <c r="AF53" s="81"/>
      <c r="AG53" s="81"/>
      <c r="AH53" s="81"/>
      <c r="AI53" s="81"/>
      <c r="AJ53" s="81"/>
      <c r="AK53" s="80"/>
      <c r="AL53" s="81"/>
      <c r="AM53" s="81"/>
      <c r="AN53" s="76"/>
      <c r="AO53" s="82"/>
      <c r="AP53" s="83"/>
      <c r="AQ53" s="82"/>
      <c r="AR53" s="68">
        <f t="shared" si="0"/>
        <v>0</v>
      </c>
      <c r="AS53" s="84"/>
      <c r="AT53" s="83"/>
      <c r="AU53" s="82"/>
      <c r="AV53" s="85"/>
      <c r="AW53" s="83"/>
      <c r="AX53" s="82"/>
      <c r="AZ53" s="33"/>
      <c r="BA53" s="33"/>
      <c r="BB53" s="33"/>
      <c r="BC53" s="33"/>
      <c r="BD53" s="33"/>
    </row>
    <row r="54" spans="2:56">
      <c r="B54" s="74"/>
      <c r="C54" s="75"/>
      <c r="D54" s="75"/>
      <c r="E54" s="75"/>
      <c r="F54" s="75"/>
      <c r="G54" s="75"/>
      <c r="H54" s="75"/>
      <c r="I54" s="75"/>
      <c r="J54" s="75"/>
      <c r="K54" s="75"/>
      <c r="L54" s="75"/>
      <c r="M54" s="76"/>
      <c r="N54" s="77"/>
      <c r="O54" s="76"/>
      <c r="P54" s="76"/>
      <c r="Q54" s="77"/>
      <c r="R54" s="76"/>
      <c r="S54" s="76"/>
      <c r="T54" s="76"/>
      <c r="U54" s="78"/>
      <c r="V54" s="79"/>
      <c r="W54" s="80"/>
      <c r="X54" s="81"/>
      <c r="Y54" s="76"/>
      <c r="Z54" s="81"/>
      <c r="AA54" s="81"/>
      <c r="AB54" s="81"/>
      <c r="AC54" s="81"/>
      <c r="AD54" s="81"/>
      <c r="AE54" s="81"/>
      <c r="AF54" s="81"/>
      <c r="AG54" s="81"/>
      <c r="AH54" s="81"/>
      <c r="AI54" s="81"/>
      <c r="AJ54" s="81"/>
      <c r="AK54" s="80"/>
      <c r="AL54" s="81"/>
      <c r="AM54" s="81"/>
      <c r="AN54" s="76"/>
      <c r="AO54" s="82"/>
      <c r="AP54" s="83"/>
      <c r="AQ54" s="82"/>
      <c r="AR54" s="68">
        <f t="shared" si="0"/>
        <v>0</v>
      </c>
      <c r="AS54" s="84"/>
      <c r="AT54" s="83"/>
      <c r="AU54" s="82"/>
      <c r="AV54" s="85"/>
      <c r="AW54" s="83"/>
      <c r="AX54" s="82"/>
      <c r="AZ54" s="33"/>
      <c r="BA54" s="33"/>
      <c r="BB54" s="33"/>
      <c r="BC54" s="33"/>
      <c r="BD54" s="33"/>
    </row>
    <row r="55" spans="2:56">
      <c r="B55" s="74"/>
      <c r="C55" s="75"/>
      <c r="D55" s="75"/>
      <c r="E55" s="75"/>
      <c r="F55" s="75"/>
      <c r="G55" s="75"/>
      <c r="H55" s="75"/>
      <c r="I55" s="75"/>
      <c r="J55" s="75"/>
      <c r="K55" s="75"/>
      <c r="L55" s="75"/>
      <c r="M55" s="76"/>
      <c r="N55" s="77"/>
      <c r="O55" s="76"/>
      <c r="P55" s="76"/>
      <c r="Q55" s="77"/>
      <c r="R55" s="76"/>
      <c r="S55" s="76"/>
      <c r="T55" s="76"/>
      <c r="U55" s="78"/>
      <c r="V55" s="79"/>
      <c r="W55" s="80"/>
      <c r="X55" s="81"/>
      <c r="Y55" s="76"/>
      <c r="Z55" s="81"/>
      <c r="AA55" s="81"/>
      <c r="AB55" s="81"/>
      <c r="AC55" s="81"/>
      <c r="AD55" s="81"/>
      <c r="AE55" s="81"/>
      <c r="AF55" s="81"/>
      <c r="AG55" s="81"/>
      <c r="AH55" s="81"/>
      <c r="AI55" s="81"/>
      <c r="AJ55" s="81"/>
      <c r="AK55" s="80"/>
      <c r="AL55" s="81"/>
      <c r="AM55" s="81"/>
      <c r="AN55" s="76"/>
      <c r="AO55" s="82"/>
      <c r="AP55" s="83"/>
      <c r="AQ55" s="82"/>
      <c r="AR55" s="68">
        <f t="shared" si="0"/>
        <v>0</v>
      </c>
      <c r="AS55" s="84"/>
      <c r="AT55" s="83"/>
      <c r="AU55" s="82"/>
      <c r="AV55" s="85"/>
      <c r="AW55" s="83"/>
      <c r="AX55" s="82"/>
      <c r="AZ55" s="33"/>
      <c r="BA55" s="33"/>
      <c r="BB55" s="33"/>
      <c r="BC55" s="33"/>
      <c r="BD55" s="33"/>
    </row>
    <row r="56" spans="2:56">
      <c r="B56" s="74"/>
      <c r="C56" s="75"/>
      <c r="D56" s="75"/>
      <c r="E56" s="75"/>
      <c r="F56" s="75"/>
      <c r="G56" s="75"/>
      <c r="H56" s="75"/>
      <c r="I56" s="75"/>
      <c r="J56" s="75"/>
      <c r="K56" s="75"/>
      <c r="L56" s="75"/>
      <c r="M56" s="76"/>
      <c r="N56" s="77"/>
      <c r="O56" s="76"/>
      <c r="P56" s="76"/>
      <c r="Q56" s="77"/>
      <c r="R56" s="76"/>
      <c r="S56" s="76"/>
      <c r="T56" s="76"/>
      <c r="U56" s="78"/>
      <c r="V56" s="79"/>
      <c r="W56" s="80"/>
      <c r="X56" s="81"/>
      <c r="Y56" s="76"/>
      <c r="Z56" s="81"/>
      <c r="AA56" s="81"/>
      <c r="AB56" s="81"/>
      <c r="AC56" s="81"/>
      <c r="AD56" s="81"/>
      <c r="AE56" s="81"/>
      <c r="AF56" s="81"/>
      <c r="AG56" s="81"/>
      <c r="AH56" s="81"/>
      <c r="AI56" s="81"/>
      <c r="AJ56" s="81"/>
      <c r="AK56" s="80"/>
      <c r="AL56" s="81"/>
      <c r="AM56" s="81"/>
      <c r="AN56" s="76"/>
      <c r="AO56" s="82"/>
      <c r="AP56" s="83"/>
      <c r="AQ56" s="82"/>
      <c r="AR56" s="68">
        <f t="shared" si="0"/>
        <v>0</v>
      </c>
      <c r="AS56" s="84"/>
      <c r="AT56" s="83"/>
      <c r="AU56" s="82"/>
      <c r="AV56" s="85"/>
      <c r="AW56" s="83"/>
      <c r="AX56" s="82"/>
      <c r="AZ56" s="33"/>
      <c r="BA56" s="33"/>
      <c r="BB56" s="33"/>
      <c r="BC56" s="33"/>
      <c r="BD56" s="33"/>
    </row>
    <row r="57" spans="2:56">
      <c r="B57" s="74"/>
      <c r="C57" s="75"/>
      <c r="D57" s="75"/>
      <c r="E57" s="75"/>
      <c r="F57" s="75"/>
      <c r="G57" s="75"/>
      <c r="H57" s="75"/>
      <c r="I57" s="75"/>
      <c r="J57" s="75"/>
      <c r="K57" s="75"/>
      <c r="L57" s="75"/>
      <c r="M57" s="76"/>
      <c r="N57" s="77"/>
      <c r="O57" s="76"/>
      <c r="P57" s="76"/>
      <c r="Q57" s="77"/>
      <c r="R57" s="76"/>
      <c r="S57" s="76"/>
      <c r="T57" s="76"/>
      <c r="U57" s="78"/>
      <c r="V57" s="79"/>
      <c r="W57" s="80"/>
      <c r="X57" s="81"/>
      <c r="Y57" s="76"/>
      <c r="Z57" s="81"/>
      <c r="AA57" s="81"/>
      <c r="AB57" s="81"/>
      <c r="AC57" s="81"/>
      <c r="AD57" s="81"/>
      <c r="AE57" s="81"/>
      <c r="AF57" s="81"/>
      <c r="AG57" s="81"/>
      <c r="AH57" s="81"/>
      <c r="AI57" s="81"/>
      <c r="AJ57" s="81"/>
      <c r="AK57" s="80"/>
      <c r="AL57" s="81"/>
      <c r="AM57" s="81"/>
      <c r="AN57" s="76"/>
      <c r="AO57" s="82"/>
      <c r="AP57" s="83"/>
      <c r="AQ57" s="82"/>
      <c r="AR57" s="68">
        <f t="shared" si="0"/>
        <v>0</v>
      </c>
      <c r="AS57" s="84"/>
      <c r="AT57" s="83"/>
      <c r="AU57" s="82"/>
      <c r="AV57" s="85"/>
      <c r="AW57" s="83"/>
      <c r="AX57" s="82"/>
      <c r="AZ57" s="33"/>
      <c r="BA57" s="33"/>
      <c r="BB57" s="33"/>
      <c r="BC57" s="33"/>
      <c r="BD57" s="33"/>
    </row>
    <row r="58" spans="2:56">
      <c r="B58" s="74"/>
      <c r="C58" s="75"/>
      <c r="D58" s="75"/>
      <c r="E58" s="75"/>
      <c r="F58" s="75"/>
      <c r="G58" s="75"/>
      <c r="H58" s="75"/>
      <c r="I58" s="75"/>
      <c r="J58" s="75"/>
      <c r="K58" s="75"/>
      <c r="L58" s="75"/>
      <c r="M58" s="76"/>
      <c r="N58" s="77"/>
      <c r="O58" s="76"/>
      <c r="P58" s="76"/>
      <c r="Q58" s="77"/>
      <c r="R58" s="76"/>
      <c r="S58" s="76"/>
      <c r="T58" s="76"/>
      <c r="U58" s="78"/>
      <c r="V58" s="79"/>
      <c r="W58" s="80"/>
      <c r="X58" s="81"/>
      <c r="Y58" s="76"/>
      <c r="Z58" s="81"/>
      <c r="AA58" s="81"/>
      <c r="AB58" s="81"/>
      <c r="AC58" s="81"/>
      <c r="AD58" s="81"/>
      <c r="AE58" s="81"/>
      <c r="AF58" s="81"/>
      <c r="AG58" s="81"/>
      <c r="AH58" s="81"/>
      <c r="AI58" s="81"/>
      <c r="AJ58" s="81"/>
      <c r="AK58" s="80"/>
      <c r="AL58" s="81"/>
      <c r="AM58" s="81"/>
      <c r="AN58" s="76"/>
      <c r="AO58" s="82"/>
      <c r="AP58" s="83"/>
      <c r="AQ58" s="82"/>
      <c r="AR58" s="68">
        <f t="shared" si="0"/>
        <v>0</v>
      </c>
      <c r="AS58" s="84"/>
      <c r="AT58" s="83"/>
      <c r="AU58" s="82"/>
      <c r="AV58" s="85"/>
      <c r="AW58" s="83"/>
      <c r="AX58" s="82"/>
      <c r="AZ58" s="33"/>
      <c r="BA58" s="33"/>
      <c r="BB58" s="33"/>
      <c r="BC58" s="33"/>
      <c r="BD58" s="33"/>
    </row>
    <row r="59" spans="2:56">
      <c r="B59" s="74"/>
      <c r="C59" s="75"/>
      <c r="D59" s="75"/>
      <c r="E59" s="75"/>
      <c r="F59" s="75"/>
      <c r="G59" s="75"/>
      <c r="H59" s="75"/>
      <c r="I59" s="75"/>
      <c r="J59" s="75"/>
      <c r="K59" s="75"/>
      <c r="L59" s="75"/>
      <c r="M59" s="76"/>
      <c r="N59" s="77"/>
      <c r="O59" s="76"/>
      <c r="P59" s="76"/>
      <c r="Q59" s="77"/>
      <c r="R59" s="76"/>
      <c r="S59" s="76"/>
      <c r="T59" s="76"/>
      <c r="U59" s="78"/>
      <c r="V59" s="79"/>
      <c r="W59" s="80"/>
      <c r="X59" s="81"/>
      <c r="Y59" s="76"/>
      <c r="Z59" s="81"/>
      <c r="AA59" s="81"/>
      <c r="AB59" s="81"/>
      <c r="AC59" s="81"/>
      <c r="AD59" s="81"/>
      <c r="AE59" s="81"/>
      <c r="AF59" s="81"/>
      <c r="AG59" s="81"/>
      <c r="AH59" s="81"/>
      <c r="AI59" s="81"/>
      <c r="AJ59" s="81"/>
      <c r="AK59" s="80"/>
      <c r="AL59" s="81"/>
      <c r="AM59" s="81"/>
      <c r="AN59" s="76"/>
      <c r="AO59" s="82"/>
      <c r="AP59" s="83"/>
      <c r="AQ59" s="82"/>
      <c r="AR59" s="68">
        <f t="shared" si="0"/>
        <v>0</v>
      </c>
      <c r="AS59" s="84"/>
      <c r="AT59" s="83"/>
      <c r="AU59" s="82"/>
      <c r="AV59" s="85"/>
      <c r="AW59" s="83"/>
      <c r="AX59" s="82"/>
      <c r="AZ59" s="33"/>
      <c r="BA59" s="33"/>
      <c r="BB59" s="33"/>
      <c r="BC59" s="33"/>
      <c r="BD59" s="33"/>
    </row>
    <row r="60" spans="2:56">
      <c r="B60" s="74"/>
      <c r="C60" s="75"/>
      <c r="D60" s="75"/>
      <c r="E60" s="75"/>
      <c r="F60" s="75"/>
      <c r="G60" s="75"/>
      <c r="H60" s="75"/>
      <c r="I60" s="75"/>
      <c r="J60" s="75"/>
      <c r="K60" s="75"/>
      <c r="L60" s="75"/>
      <c r="M60" s="76"/>
      <c r="N60" s="77"/>
      <c r="O60" s="76"/>
      <c r="P60" s="76"/>
      <c r="Q60" s="77"/>
      <c r="R60" s="76"/>
      <c r="S60" s="76"/>
      <c r="T60" s="76"/>
      <c r="U60" s="78"/>
      <c r="V60" s="79"/>
      <c r="W60" s="80"/>
      <c r="X60" s="81"/>
      <c r="Y60" s="76"/>
      <c r="Z60" s="81"/>
      <c r="AA60" s="81"/>
      <c r="AB60" s="81"/>
      <c r="AC60" s="81"/>
      <c r="AD60" s="81"/>
      <c r="AE60" s="81"/>
      <c r="AF60" s="81"/>
      <c r="AG60" s="81"/>
      <c r="AH60" s="81"/>
      <c r="AI60" s="81"/>
      <c r="AJ60" s="81"/>
      <c r="AK60" s="80"/>
      <c r="AL60" s="81"/>
      <c r="AM60" s="81"/>
      <c r="AN60" s="76"/>
      <c r="AO60" s="82"/>
      <c r="AP60" s="83"/>
      <c r="AQ60" s="82"/>
      <c r="AR60" s="68">
        <f t="shared" si="0"/>
        <v>0</v>
      </c>
      <c r="AS60" s="84"/>
      <c r="AT60" s="83"/>
      <c r="AU60" s="82"/>
      <c r="AV60" s="85"/>
      <c r="AW60" s="83"/>
      <c r="AX60" s="82"/>
    </row>
    <row r="61" spans="2:56">
      <c r="B61" s="74"/>
      <c r="C61" s="75"/>
      <c r="D61" s="75"/>
      <c r="E61" s="75"/>
      <c r="F61" s="75"/>
      <c r="G61" s="75"/>
      <c r="H61" s="75"/>
      <c r="I61" s="75"/>
      <c r="J61" s="75"/>
      <c r="K61" s="75"/>
      <c r="L61" s="75"/>
      <c r="M61" s="76"/>
      <c r="N61" s="77"/>
      <c r="O61" s="76"/>
      <c r="P61" s="76"/>
      <c r="Q61" s="77"/>
      <c r="R61" s="76"/>
      <c r="S61" s="76"/>
      <c r="T61" s="76"/>
      <c r="U61" s="78"/>
      <c r="V61" s="79"/>
      <c r="W61" s="80"/>
      <c r="X61" s="81"/>
      <c r="Y61" s="76"/>
      <c r="Z61" s="81"/>
      <c r="AA61" s="81"/>
      <c r="AB61" s="81"/>
      <c r="AC61" s="81"/>
      <c r="AD61" s="81"/>
      <c r="AE61" s="81"/>
      <c r="AF61" s="81"/>
      <c r="AG61" s="81"/>
      <c r="AH61" s="81"/>
      <c r="AI61" s="81"/>
      <c r="AJ61" s="81"/>
      <c r="AK61" s="80"/>
      <c r="AL61" s="81"/>
      <c r="AM61" s="81"/>
      <c r="AN61" s="76"/>
      <c r="AO61" s="82"/>
      <c r="AP61" s="83"/>
      <c r="AQ61" s="82"/>
      <c r="AR61" s="68">
        <f t="shared" si="0"/>
        <v>0</v>
      </c>
      <c r="AS61" s="84"/>
      <c r="AT61" s="83"/>
      <c r="AU61" s="82"/>
      <c r="AV61" s="85"/>
      <c r="AW61" s="83"/>
      <c r="AX61" s="82"/>
      <c r="BA61" s="33"/>
    </row>
    <row r="62" spans="2:56">
      <c r="B62" s="74"/>
      <c r="C62" s="75"/>
      <c r="D62" s="75"/>
      <c r="E62" s="75"/>
      <c r="F62" s="75"/>
      <c r="G62" s="75"/>
      <c r="H62" s="75"/>
      <c r="I62" s="75"/>
      <c r="J62" s="75"/>
      <c r="K62" s="75"/>
      <c r="L62" s="75"/>
      <c r="M62" s="76"/>
      <c r="N62" s="77"/>
      <c r="O62" s="76"/>
      <c r="P62" s="76"/>
      <c r="Q62" s="77"/>
      <c r="R62" s="76"/>
      <c r="S62" s="76"/>
      <c r="T62" s="76"/>
      <c r="U62" s="78"/>
      <c r="V62" s="79"/>
      <c r="W62" s="80"/>
      <c r="X62" s="81"/>
      <c r="Y62" s="76"/>
      <c r="Z62" s="81"/>
      <c r="AA62" s="81"/>
      <c r="AB62" s="81"/>
      <c r="AC62" s="81"/>
      <c r="AD62" s="81"/>
      <c r="AE62" s="81"/>
      <c r="AF62" s="81"/>
      <c r="AG62" s="81"/>
      <c r="AH62" s="81"/>
      <c r="AI62" s="81"/>
      <c r="AJ62" s="81"/>
      <c r="AK62" s="80"/>
      <c r="AL62" s="81"/>
      <c r="AM62" s="81"/>
      <c r="AN62" s="76"/>
      <c r="AO62" s="82"/>
      <c r="AP62" s="83"/>
      <c r="AQ62" s="82"/>
      <c r="AR62" s="68">
        <f t="shared" si="0"/>
        <v>0</v>
      </c>
      <c r="AS62" s="84"/>
      <c r="AT62" s="83"/>
      <c r="AU62" s="82"/>
      <c r="AV62" s="85"/>
      <c r="AW62" s="83"/>
      <c r="AX62" s="82"/>
    </row>
    <row r="63" spans="2:56">
      <c r="B63" s="74"/>
      <c r="C63" s="75"/>
      <c r="D63" s="75"/>
      <c r="E63" s="75"/>
      <c r="F63" s="75"/>
      <c r="G63" s="75"/>
      <c r="H63" s="75"/>
      <c r="I63" s="75"/>
      <c r="J63" s="75"/>
      <c r="K63" s="75"/>
      <c r="L63" s="75"/>
      <c r="M63" s="76"/>
      <c r="N63" s="77"/>
      <c r="O63" s="76"/>
      <c r="P63" s="76"/>
      <c r="Q63" s="77"/>
      <c r="R63" s="76"/>
      <c r="S63" s="76"/>
      <c r="T63" s="76"/>
      <c r="U63" s="78"/>
      <c r="V63" s="79"/>
      <c r="W63" s="80"/>
      <c r="X63" s="81"/>
      <c r="Y63" s="76"/>
      <c r="Z63" s="81"/>
      <c r="AA63" s="81"/>
      <c r="AB63" s="81"/>
      <c r="AC63" s="81"/>
      <c r="AD63" s="81"/>
      <c r="AE63" s="81"/>
      <c r="AF63" s="81"/>
      <c r="AG63" s="81"/>
      <c r="AH63" s="81"/>
      <c r="AI63" s="81"/>
      <c r="AJ63" s="81"/>
      <c r="AK63" s="80"/>
      <c r="AL63" s="81"/>
      <c r="AM63" s="81"/>
      <c r="AN63" s="76"/>
      <c r="AO63" s="82"/>
      <c r="AP63" s="83"/>
      <c r="AQ63" s="82"/>
      <c r="AR63" s="68">
        <f t="shared" si="0"/>
        <v>0</v>
      </c>
      <c r="AS63" s="84"/>
      <c r="AT63" s="83"/>
      <c r="AU63" s="82"/>
      <c r="AV63" s="85"/>
      <c r="AW63" s="83"/>
      <c r="AX63" s="82"/>
    </row>
    <row r="64" spans="2:56">
      <c r="B64" s="74"/>
      <c r="C64" s="75"/>
      <c r="D64" s="75"/>
      <c r="E64" s="75"/>
      <c r="F64" s="75"/>
      <c r="G64" s="75"/>
      <c r="H64" s="75"/>
      <c r="I64" s="75"/>
      <c r="J64" s="75"/>
      <c r="K64" s="75"/>
      <c r="L64" s="75"/>
      <c r="M64" s="76"/>
      <c r="N64" s="77"/>
      <c r="O64" s="76"/>
      <c r="P64" s="76"/>
      <c r="Q64" s="77"/>
      <c r="R64" s="76"/>
      <c r="S64" s="76"/>
      <c r="T64" s="76"/>
      <c r="U64" s="78"/>
      <c r="V64" s="79"/>
      <c r="W64" s="80"/>
      <c r="X64" s="81"/>
      <c r="Y64" s="76"/>
      <c r="Z64" s="81"/>
      <c r="AA64" s="81"/>
      <c r="AB64" s="81"/>
      <c r="AC64" s="81"/>
      <c r="AD64" s="81"/>
      <c r="AE64" s="81"/>
      <c r="AF64" s="81"/>
      <c r="AG64" s="81"/>
      <c r="AH64" s="81"/>
      <c r="AI64" s="81"/>
      <c r="AJ64" s="81"/>
      <c r="AK64" s="80"/>
      <c r="AL64" s="81"/>
      <c r="AM64" s="81"/>
      <c r="AN64" s="76"/>
      <c r="AO64" s="82"/>
      <c r="AP64" s="83"/>
      <c r="AQ64" s="82"/>
      <c r="AR64" s="86">
        <f t="shared" si="0"/>
        <v>0</v>
      </c>
      <c r="AS64" s="84"/>
      <c r="AT64" s="83"/>
      <c r="AU64" s="82"/>
      <c r="AV64" s="85"/>
      <c r="AW64" s="83"/>
      <c r="AX64" s="82"/>
    </row>
    <row r="65" spans="2:73">
      <c r="B65" s="87"/>
      <c r="C65" s="88"/>
      <c r="D65" s="88"/>
      <c r="E65" s="88"/>
      <c r="F65" s="88"/>
      <c r="G65" s="88"/>
      <c r="H65" s="88"/>
      <c r="I65" s="88"/>
      <c r="J65" s="88"/>
      <c r="K65" s="88"/>
      <c r="L65" s="88"/>
      <c r="M65" s="89"/>
      <c r="N65" s="90" t="s">
        <v>52</v>
      </c>
      <c r="O65" s="89"/>
      <c r="P65" s="89"/>
      <c r="Q65" s="89"/>
      <c r="R65" s="89"/>
      <c r="S65" s="89"/>
      <c r="T65" s="89"/>
      <c r="U65" s="91"/>
      <c r="V65" s="92"/>
      <c r="W65" s="93"/>
      <c r="X65" s="94"/>
      <c r="Y65" s="89"/>
      <c r="Z65" s="94"/>
      <c r="AA65" s="94"/>
      <c r="AB65" s="94"/>
      <c r="AC65" s="94"/>
      <c r="AD65" s="94"/>
      <c r="AE65" s="94"/>
      <c r="AF65" s="94"/>
      <c r="AG65" s="94"/>
      <c r="AH65" s="94"/>
      <c r="AI65" s="94"/>
      <c r="AJ65" s="94"/>
      <c r="AK65" s="93"/>
      <c r="AL65" s="94"/>
      <c r="AM65" s="94"/>
      <c r="AN65" s="89"/>
      <c r="AO65" s="95"/>
      <c r="AP65" s="96"/>
      <c r="AQ65" s="95"/>
      <c r="AR65" s="407">
        <f>65193266.13+32800735.46+8846696</f>
        <v>106840697.59</v>
      </c>
      <c r="AS65" s="407" t="s">
        <v>148</v>
      </c>
      <c r="AT65" s="406"/>
      <c r="AU65" s="405"/>
      <c r="AV65" s="404"/>
      <c r="AW65" s="403">
        <v>185893</v>
      </c>
      <c r="AX65" s="403">
        <f>9907057+2000</f>
        <v>9909057</v>
      </c>
    </row>
    <row r="66" spans="2:73" ht="15.75" thickBot="1">
      <c r="B66" s="98"/>
      <c r="C66" s="99"/>
      <c r="D66" s="99"/>
      <c r="E66" s="99"/>
      <c r="F66" s="99"/>
      <c r="G66" s="99"/>
      <c r="H66" s="99"/>
      <c r="I66" s="99"/>
      <c r="J66" s="99"/>
      <c r="K66" s="99"/>
      <c r="L66" s="99"/>
      <c r="M66" s="100"/>
      <c r="N66" s="101"/>
      <c r="O66" s="100"/>
      <c r="P66" s="100"/>
      <c r="Q66" s="100"/>
      <c r="R66" s="100"/>
      <c r="S66" s="100"/>
      <c r="T66" s="100"/>
      <c r="U66" s="102"/>
      <c r="V66" s="103"/>
      <c r="W66" s="104"/>
      <c r="X66" s="105"/>
      <c r="Y66" s="100"/>
      <c r="Z66" s="105"/>
      <c r="AA66" s="105"/>
      <c r="AB66" s="105"/>
      <c r="AC66" s="105"/>
      <c r="AD66" s="105"/>
      <c r="AE66" s="105"/>
      <c r="AF66" s="105"/>
      <c r="AG66" s="105"/>
      <c r="AH66" s="105"/>
      <c r="AI66" s="105"/>
      <c r="AJ66" s="105"/>
      <c r="AK66" s="104"/>
      <c r="AL66" s="105"/>
      <c r="AM66" s="105"/>
      <c r="AN66" s="100"/>
      <c r="AO66" s="106"/>
      <c r="AP66" s="107"/>
      <c r="AQ66" s="106"/>
      <c r="AR66" s="108"/>
      <c r="AS66" s="108"/>
      <c r="AT66" s="107"/>
      <c r="AU66" s="106"/>
      <c r="AV66" s="108"/>
      <c r="AW66" s="107"/>
      <c r="AX66" s="106"/>
    </row>
    <row r="67" spans="2:73">
      <c r="B67" s="109"/>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09"/>
      <c r="BA67" s="109"/>
      <c r="BB67" s="109"/>
      <c r="BC67" s="109"/>
      <c r="BD67" s="109"/>
      <c r="BE67" s="109"/>
      <c r="BF67" s="109"/>
      <c r="BG67" s="109"/>
    </row>
    <row r="68" spans="2:73">
      <c r="AR68" s="459">
        <v>65540310.079999998</v>
      </c>
    </row>
    <row r="69" spans="2:73" ht="15.75">
      <c r="B69" s="11" t="s">
        <v>53</v>
      </c>
      <c r="C69" s="11"/>
      <c r="D69" s="11"/>
      <c r="E69" s="11"/>
      <c r="F69" s="11"/>
      <c r="G69" s="11"/>
      <c r="H69" s="11"/>
      <c r="I69" s="11"/>
      <c r="J69" s="11"/>
      <c r="K69" s="11"/>
      <c r="L69" s="11"/>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row>
    <row r="70" spans="2:73" ht="18.75" thickBot="1">
      <c r="B70" s="13" t="s">
        <v>54</v>
      </c>
      <c r="C70" s="13"/>
      <c r="D70" s="13"/>
      <c r="E70" s="13"/>
      <c r="F70" s="13"/>
      <c r="G70" s="13"/>
      <c r="H70" s="13"/>
      <c r="I70" s="13"/>
      <c r="J70" s="13"/>
      <c r="K70" s="13"/>
      <c r="L70" s="13"/>
      <c r="M70" s="15"/>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c r="AM70" s="110"/>
      <c r="AN70" s="110"/>
      <c r="AO70" s="110"/>
      <c r="AP70" s="110"/>
      <c r="AQ70" s="110"/>
      <c r="AR70" s="110"/>
      <c r="AS70" s="110"/>
      <c r="AT70" s="110"/>
      <c r="AU70" s="110"/>
      <c r="AV70" s="110"/>
      <c r="AW70" s="110"/>
      <c r="AX70" s="110"/>
      <c r="AY70" s="110"/>
      <c r="AZ70" s="110"/>
      <c r="BA70" s="110"/>
      <c r="BB70" s="110"/>
      <c r="BC70" s="110"/>
      <c r="BD70" s="110"/>
      <c r="BE70" s="110"/>
      <c r="BF70" s="110"/>
      <c r="BG70" s="110"/>
      <c r="BH70" s="110"/>
      <c r="BI70" s="110"/>
      <c r="BJ70" s="110"/>
      <c r="BK70" s="110"/>
      <c r="BL70" s="110"/>
      <c r="BM70" s="110"/>
      <c r="BN70" s="110"/>
      <c r="BO70" s="110"/>
      <c r="BP70" s="110"/>
      <c r="BQ70" s="110"/>
      <c r="BR70" s="110"/>
      <c r="BS70" s="110"/>
      <c r="BT70" s="110"/>
      <c r="BU70" s="110"/>
    </row>
    <row r="71" spans="2:73" ht="15.75" customHeight="1" thickBot="1">
      <c r="B71" s="483" t="s">
        <v>17</v>
      </c>
      <c r="C71" s="484"/>
      <c r="D71" s="484"/>
      <c r="E71" s="484"/>
      <c r="F71" s="484"/>
      <c r="G71" s="484"/>
      <c r="H71" s="484"/>
      <c r="I71" s="484"/>
      <c r="J71" s="484"/>
      <c r="K71" s="484"/>
      <c r="L71" s="484"/>
      <c r="M71" s="484"/>
      <c r="N71" s="484"/>
      <c r="O71" s="484"/>
      <c r="P71" s="484"/>
      <c r="Q71" s="485"/>
      <c r="R71" s="486" t="s">
        <v>18</v>
      </c>
      <c r="S71" s="487"/>
      <c r="T71" s="487"/>
      <c r="U71" s="487"/>
      <c r="V71" s="487"/>
      <c r="W71" s="487"/>
      <c r="X71" s="487"/>
      <c r="Y71" s="487"/>
      <c r="Z71" s="487"/>
      <c r="AA71" s="487"/>
      <c r="AB71" s="487"/>
      <c r="AC71" s="487"/>
      <c r="AD71" s="487"/>
      <c r="AE71" s="487"/>
      <c r="AF71" s="487"/>
      <c r="AG71" s="487"/>
      <c r="AH71" s="487"/>
      <c r="AI71" s="487"/>
      <c r="AJ71" s="487"/>
      <c r="AK71" s="487"/>
      <c r="AL71" s="487"/>
      <c r="AM71" s="488"/>
      <c r="AN71" s="489" t="s">
        <v>19</v>
      </c>
      <c r="AO71" s="490"/>
      <c r="AP71" s="16"/>
      <c r="AQ71" s="16"/>
      <c r="AR71" s="489" t="s">
        <v>20</v>
      </c>
      <c r="AS71" s="490"/>
      <c r="AT71" s="17"/>
      <c r="AU71" s="491" t="s">
        <v>21</v>
      </c>
      <c r="AV71" s="492"/>
      <c r="AW71" s="111"/>
      <c r="AY71" s="111"/>
      <c r="AZ71" s="33"/>
      <c r="BA71" s="34"/>
      <c r="BB71" s="33"/>
      <c r="BC71" s="18"/>
      <c r="BD71" s="18"/>
      <c r="BE71" s="18"/>
      <c r="BF71" s="18"/>
      <c r="BG71" s="18"/>
      <c r="BH71" s="18"/>
      <c r="BI71" s="18"/>
      <c r="BJ71" s="18"/>
      <c r="BK71" s="18"/>
      <c r="BL71" s="18"/>
      <c r="BM71" s="18"/>
      <c r="BN71" s="18"/>
    </row>
    <row r="72" spans="2:73" ht="40.5" customHeight="1">
      <c r="B72" s="19" t="s">
        <v>55</v>
      </c>
      <c r="C72" s="20"/>
      <c r="D72" s="20"/>
      <c r="E72" s="20"/>
      <c r="F72" s="20"/>
      <c r="G72" s="20"/>
      <c r="H72" s="20"/>
      <c r="I72" s="20"/>
      <c r="J72" s="20"/>
      <c r="K72" s="20"/>
      <c r="L72" s="20"/>
      <c r="M72" s="20" t="s">
        <v>24</v>
      </c>
      <c r="N72" s="21" t="s">
        <v>25</v>
      </c>
      <c r="O72" s="21" t="s">
        <v>26</v>
      </c>
      <c r="P72" s="112" t="s">
        <v>27</v>
      </c>
      <c r="Q72" s="113" t="s">
        <v>56</v>
      </c>
      <c r="R72" s="475" t="s">
        <v>57</v>
      </c>
      <c r="S72" s="476"/>
      <c r="T72" s="477"/>
      <c r="U72" s="478" t="s">
        <v>58</v>
      </c>
      <c r="V72" s="476"/>
      <c r="W72" s="477"/>
      <c r="X72" s="478" t="s">
        <v>59</v>
      </c>
      <c r="Y72" s="476"/>
      <c r="Z72" s="477"/>
      <c r="AA72" s="23"/>
      <c r="AB72" s="23"/>
      <c r="AC72" s="23"/>
      <c r="AD72" s="23"/>
      <c r="AE72" s="23"/>
      <c r="AF72" s="23"/>
      <c r="AG72" s="23"/>
      <c r="AH72" s="23"/>
      <c r="AI72" s="23"/>
      <c r="AJ72" s="23"/>
      <c r="AK72" s="24" t="s">
        <v>33</v>
      </c>
      <c r="AL72" s="478" t="s">
        <v>34</v>
      </c>
      <c r="AM72" s="479"/>
      <c r="AN72" s="25" t="s">
        <v>35</v>
      </c>
      <c r="AO72" s="26" t="s">
        <v>36</v>
      </c>
      <c r="AP72" s="27" t="s">
        <v>37</v>
      </c>
      <c r="AQ72" s="27" t="s">
        <v>38</v>
      </c>
      <c r="AR72" s="28" t="s">
        <v>39</v>
      </c>
      <c r="AS72" s="29" t="s">
        <v>40</v>
      </c>
      <c r="AT72" s="30" t="s">
        <v>41</v>
      </c>
      <c r="AU72" s="31" t="s">
        <v>42</v>
      </c>
      <c r="AV72" s="32" t="s">
        <v>43</v>
      </c>
      <c r="AW72" s="114"/>
      <c r="AZ72" s="33"/>
      <c r="BA72" s="43"/>
      <c r="BB72" s="33"/>
    </row>
    <row r="73" spans="2:73" ht="30" customHeight="1" thickBot="1">
      <c r="B73" s="115"/>
      <c r="C73" s="116"/>
      <c r="D73" s="116"/>
      <c r="E73" s="116"/>
      <c r="F73" s="116"/>
      <c r="G73" s="116"/>
      <c r="H73" s="116"/>
      <c r="I73" s="116"/>
      <c r="J73" s="116"/>
      <c r="K73" s="116"/>
      <c r="L73" s="116"/>
      <c r="M73" s="116"/>
      <c r="N73" s="36" t="s">
        <v>44</v>
      </c>
      <c r="O73" s="36" t="s">
        <v>44</v>
      </c>
      <c r="P73" s="36" t="s">
        <v>44</v>
      </c>
      <c r="Q73" s="39" t="s">
        <v>60</v>
      </c>
      <c r="R73" s="36" t="s">
        <v>61</v>
      </c>
      <c r="S73" s="37" t="s">
        <v>62</v>
      </c>
      <c r="T73" s="37" t="s">
        <v>49</v>
      </c>
      <c r="U73" s="37" t="s">
        <v>63</v>
      </c>
      <c r="V73" s="37" t="s">
        <v>64</v>
      </c>
      <c r="W73" s="37" t="s">
        <v>49</v>
      </c>
      <c r="X73" s="37" t="s">
        <v>63</v>
      </c>
      <c r="Y73" s="37" t="s">
        <v>64</v>
      </c>
      <c r="Z73" s="37" t="s">
        <v>49</v>
      </c>
      <c r="AA73" s="37"/>
      <c r="AB73" s="37"/>
      <c r="AC73" s="37"/>
      <c r="AD73" s="37"/>
      <c r="AE73" s="37"/>
      <c r="AF73" s="37"/>
      <c r="AG73" s="37"/>
      <c r="AH73" s="37"/>
      <c r="AI73" s="37"/>
      <c r="AJ73" s="37"/>
      <c r="AK73" s="37" t="s">
        <v>49</v>
      </c>
      <c r="AL73" s="37" t="s">
        <v>51</v>
      </c>
      <c r="AM73" s="40" t="s">
        <v>49</v>
      </c>
      <c r="AN73" s="35" t="s">
        <v>49</v>
      </c>
      <c r="AO73" s="39" t="s">
        <v>49</v>
      </c>
      <c r="AP73" s="41"/>
      <c r="AQ73" s="41"/>
      <c r="AR73" s="37" t="s">
        <v>49</v>
      </c>
      <c r="AS73" s="40" t="s">
        <v>49</v>
      </c>
      <c r="AT73" s="42" t="s">
        <v>49</v>
      </c>
      <c r="AU73" s="36" t="s">
        <v>49</v>
      </c>
      <c r="AV73" s="39" t="s">
        <v>49</v>
      </c>
      <c r="AZ73" s="33"/>
      <c r="BA73" s="56"/>
      <c r="BB73" s="33"/>
    </row>
    <row r="74" spans="2:73" ht="30">
      <c r="B74" s="132" t="s">
        <v>187</v>
      </c>
      <c r="C74" s="149"/>
      <c r="D74" s="149"/>
      <c r="E74" s="149"/>
      <c r="F74" s="149"/>
      <c r="G74" s="149"/>
      <c r="H74" s="149"/>
      <c r="I74" s="149"/>
      <c r="J74" s="149"/>
      <c r="K74" s="149"/>
      <c r="L74" s="149"/>
      <c r="M74" s="134" t="s">
        <v>188</v>
      </c>
      <c r="N74" s="135" t="s">
        <v>1</v>
      </c>
      <c r="O74" s="135" t="s">
        <v>153</v>
      </c>
      <c r="P74" s="135">
        <v>66</v>
      </c>
      <c r="Q74" s="136">
        <v>17</v>
      </c>
      <c r="R74" s="137">
        <v>82</v>
      </c>
      <c r="S74" s="138"/>
      <c r="T74" s="139">
        <v>942163.67000000016</v>
      </c>
      <c r="U74" s="135">
        <v>17</v>
      </c>
      <c r="V74" s="140"/>
      <c r="W74" s="139">
        <v>634178</v>
      </c>
      <c r="X74" s="140"/>
      <c r="Y74" s="138"/>
      <c r="Z74" s="139">
        <v>63024.53</v>
      </c>
      <c r="AA74" s="139"/>
      <c r="AB74" s="139"/>
      <c r="AC74" s="139"/>
      <c r="AD74" s="139"/>
      <c r="AE74" s="139"/>
      <c r="AF74" s="139"/>
      <c r="AG74" s="139"/>
      <c r="AH74" s="139"/>
      <c r="AI74" s="139"/>
      <c r="AJ74" s="139"/>
      <c r="AK74" s="139">
        <v>612470.77999999991</v>
      </c>
      <c r="AL74" s="135">
        <v>17875.25</v>
      </c>
      <c r="AM74" s="141">
        <v>3750949.8099999996</v>
      </c>
      <c r="AN74" s="142">
        <v>51879.63</v>
      </c>
      <c r="AO74" s="141">
        <v>1322246.9600000002</v>
      </c>
      <c r="AP74" s="128">
        <f>SUM(T74,W74,Z74,AK74,AM74,AN74,AO74)</f>
        <v>7376913.379999999</v>
      </c>
      <c r="AQ74" s="146" t="s">
        <v>183</v>
      </c>
      <c r="AR74" s="142"/>
      <c r="AS74" s="141"/>
      <c r="AT74" s="144">
        <v>1205689.75</v>
      </c>
      <c r="AU74" s="145"/>
      <c r="AV74" s="141">
        <v>92964.4</v>
      </c>
      <c r="AZ74" s="33"/>
      <c r="BA74" s="56"/>
      <c r="BB74" s="33"/>
    </row>
    <row r="75" spans="2:73" ht="30">
      <c r="B75" s="132" t="s">
        <v>189</v>
      </c>
      <c r="C75" s="149"/>
      <c r="D75" s="149"/>
      <c r="E75" s="149"/>
      <c r="F75" s="149"/>
      <c r="G75" s="149"/>
      <c r="H75" s="149"/>
      <c r="I75" s="149"/>
      <c r="J75" s="149"/>
      <c r="K75" s="149"/>
      <c r="L75" s="149"/>
      <c r="M75" s="134" t="s">
        <v>190</v>
      </c>
      <c r="N75" s="135" t="s">
        <v>2</v>
      </c>
      <c r="O75" s="135" t="s">
        <v>153</v>
      </c>
      <c r="P75" s="135">
        <v>132</v>
      </c>
      <c r="Q75" s="136">
        <v>4.3</v>
      </c>
      <c r="R75" s="137">
        <v>0</v>
      </c>
      <c r="S75" s="138"/>
      <c r="T75" s="139">
        <v>532055.67999999993</v>
      </c>
      <c r="U75" s="135">
        <v>0</v>
      </c>
      <c r="V75" s="140"/>
      <c r="W75" s="139">
        <v>0</v>
      </c>
      <c r="X75" s="140">
        <v>8.6</v>
      </c>
      <c r="Y75" s="138"/>
      <c r="Z75" s="139">
        <v>2878691.59</v>
      </c>
      <c r="AA75" s="139"/>
      <c r="AB75" s="139"/>
      <c r="AC75" s="139"/>
      <c r="AD75" s="139"/>
      <c r="AE75" s="139"/>
      <c r="AF75" s="139"/>
      <c r="AG75" s="139"/>
      <c r="AH75" s="139"/>
      <c r="AI75" s="139"/>
      <c r="AJ75" s="139"/>
      <c r="AK75" s="139">
        <v>2731634.9600000009</v>
      </c>
      <c r="AL75" s="135">
        <v>14382.81</v>
      </c>
      <c r="AM75" s="141">
        <v>8201200.2599999998</v>
      </c>
      <c r="AN75" s="142">
        <v>1001317.66</v>
      </c>
      <c r="AO75" s="141">
        <v>1016104.3899999999</v>
      </c>
      <c r="AP75" s="68">
        <f t="shared" ref="AP75:AP127" si="1">SUM(T75,W75,Z75,AK75,AM75,AN75,AO75)</f>
        <v>16361004.540000001</v>
      </c>
      <c r="AQ75" s="146" t="s">
        <v>181</v>
      </c>
      <c r="AR75" s="142"/>
      <c r="AS75" s="141"/>
      <c r="AT75" s="144">
        <v>7848777.25</v>
      </c>
      <c r="AU75" s="145"/>
      <c r="AV75" s="141">
        <v>262286.3</v>
      </c>
      <c r="AZ75" s="33"/>
      <c r="BA75" s="56"/>
      <c r="BB75" s="33"/>
    </row>
    <row r="76" spans="2:73" ht="30">
      <c r="B76" s="132" t="s">
        <v>191</v>
      </c>
      <c r="C76" s="149"/>
      <c r="D76" s="149"/>
      <c r="E76" s="149"/>
      <c r="F76" s="149"/>
      <c r="G76" s="149"/>
      <c r="H76" s="149"/>
      <c r="I76" s="149"/>
      <c r="J76" s="149"/>
      <c r="K76" s="149"/>
      <c r="L76" s="149"/>
      <c r="M76" s="134" t="s">
        <v>192</v>
      </c>
      <c r="N76" s="135" t="s">
        <v>1</v>
      </c>
      <c r="O76" s="135" t="s">
        <v>153</v>
      </c>
      <c r="P76" s="135">
        <v>66</v>
      </c>
      <c r="Q76" s="136">
        <v>53</v>
      </c>
      <c r="R76" s="137">
        <v>196</v>
      </c>
      <c r="S76" s="138"/>
      <c r="T76" s="139">
        <v>321504.13</v>
      </c>
      <c r="U76" s="135">
        <v>53</v>
      </c>
      <c r="V76" s="140"/>
      <c r="W76" s="139">
        <v>1308915.9500000002</v>
      </c>
      <c r="X76" s="140"/>
      <c r="Y76" s="138"/>
      <c r="Z76" s="139">
        <v>0</v>
      </c>
      <c r="AA76" s="139"/>
      <c r="AB76" s="139"/>
      <c r="AC76" s="139"/>
      <c r="AD76" s="139"/>
      <c r="AE76" s="139"/>
      <c r="AF76" s="139"/>
      <c r="AG76" s="139"/>
      <c r="AH76" s="139"/>
      <c r="AI76" s="139"/>
      <c r="AJ76" s="139"/>
      <c r="AK76" s="139">
        <v>499745.79000000004</v>
      </c>
      <c r="AL76" s="135">
        <v>10744.78</v>
      </c>
      <c r="AM76" s="141">
        <v>11100627.73</v>
      </c>
      <c r="AN76" s="142">
        <v>1678960.09</v>
      </c>
      <c r="AO76" s="141">
        <v>1026474.4700000001</v>
      </c>
      <c r="AP76" s="68">
        <f t="shared" si="1"/>
        <v>15936228.160000002</v>
      </c>
      <c r="AQ76" s="146" t="s">
        <v>148</v>
      </c>
      <c r="AR76" s="142"/>
      <c r="AS76" s="141"/>
      <c r="AT76" s="144">
        <v>11130497.279999999</v>
      </c>
      <c r="AU76" s="145"/>
      <c r="AV76" s="141">
        <v>254817.59999999998</v>
      </c>
      <c r="AZ76" s="33"/>
      <c r="BA76" s="56"/>
      <c r="BB76" s="33"/>
    </row>
    <row r="77" spans="2:73" ht="30">
      <c r="B77" s="132" t="s">
        <v>193</v>
      </c>
      <c r="C77" s="149"/>
      <c r="D77" s="149"/>
      <c r="E77" s="149"/>
      <c r="F77" s="149"/>
      <c r="G77" s="149"/>
      <c r="H77" s="149"/>
      <c r="I77" s="149"/>
      <c r="J77" s="149"/>
      <c r="K77" s="149"/>
      <c r="L77" s="149"/>
      <c r="M77" s="134" t="s">
        <v>194</v>
      </c>
      <c r="N77" s="135" t="s">
        <v>2</v>
      </c>
      <c r="O77" s="135" t="s">
        <v>153</v>
      </c>
      <c r="P77" s="135">
        <v>132</v>
      </c>
      <c r="Q77" s="136">
        <v>24.6</v>
      </c>
      <c r="R77" s="137">
        <v>122</v>
      </c>
      <c r="S77" s="138"/>
      <c r="T77" s="139">
        <v>496120.44999999995</v>
      </c>
      <c r="U77" s="135">
        <v>49.2</v>
      </c>
      <c r="V77" s="140"/>
      <c r="W77" s="139">
        <v>2405473.0099999998</v>
      </c>
      <c r="X77" s="140"/>
      <c r="Y77" s="138"/>
      <c r="Z77" s="139">
        <v>7959.38</v>
      </c>
      <c r="AA77" s="139"/>
      <c r="AB77" s="139"/>
      <c r="AC77" s="139"/>
      <c r="AD77" s="139"/>
      <c r="AE77" s="139"/>
      <c r="AF77" s="139"/>
      <c r="AG77" s="139"/>
      <c r="AH77" s="139"/>
      <c r="AI77" s="139"/>
      <c r="AJ77" s="139"/>
      <c r="AK77" s="139">
        <v>611301.13000000035</v>
      </c>
      <c r="AL77" s="135">
        <v>12572.62</v>
      </c>
      <c r="AM77" s="141">
        <v>16592553.76</v>
      </c>
      <c r="AN77" s="142">
        <v>32309</v>
      </c>
      <c r="AO77" s="141">
        <v>435667.96000000008</v>
      </c>
      <c r="AP77" s="68">
        <f t="shared" si="1"/>
        <v>20581384.690000001</v>
      </c>
      <c r="AQ77" s="146" t="s">
        <v>148</v>
      </c>
      <c r="AR77" s="142"/>
      <c r="AS77" s="141"/>
      <c r="AT77" s="144">
        <v>15146859.18</v>
      </c>
      <c r="AU77" s="145"/>
      <c r="AV77" s="141">
        <v>282221.59999999998</v>
      </c>
      <c r="AZ77" s="33"/>
      <c r="BA77" s="56"/>
      <c r="BB77" s="33"/>
    </row>
    <row r="78" spans="2:73" ht="30">
      <c r="B78" s="132" t="s">
        <v>195</v>
      </c>
      <c r="C78" s="149"/>
      <c r="D78" s="149"/>
      <c r="E78" s="149"/>
      <c r="F78" s="149"/>
      <c r="G78" s="149"/>
      <c r="H78" s="149"/>
      <c r="I78" s="149"/>
      <c r="J78" s="149"/>
      <c r="K78" s="149"/>
      <c r="L78" s="149"/>
      <c r="M78" s="134" t="s">
        <v>196</v>
      </c>
      <c r="N78" s="135" t="s">
        <v>2</v>
      </c>
      <c r="O78" s="135" t="s">
        <v>153</v>
      </c>
      <c r="P78" s="135">
        <v>132</v>
      </c>
      <c r="Q78" s="136">
        <v>20</v>
      </c>
      <c r="R78" s="137">
        <v>79</v>
      </c>
      <c r="S78" s="138"/>
      <c r="T78" s="139">
        <v>120892.99</v>
      </c>
      <c r="U78" s="135">
        <v>40</v>
      </c>
      <c r="V78" s="140"/>
      <c r="W78" s="139">
        <v>834551.5</v>
      </c>
      <c r="X78" s="140"/>
      <c r="Y78" s="138"/>
      <c r="Z78" s="139">
        <v>0</v>
      </c>
      <c r="AA78" s="139"/>
      <c r="AB78" s="139"/>
      <c r="AC78" s="139"/>
      <c r="AD78" s="139"/>
      <c r="AE78" s="139"/>
      <c r="AF78" s="139"/>
      <c r="AG78" s="139"/>
      <c r="AH78" s="139"/>
      <c r="AI78" s="139"/>
      <c r="AJ78" s="139"/>
      <c r="AK78" s="139">
        <v>1125708.6200000001</v>
      </c>
      <c r="AL78" s="135">
        <v>14225.78</v>
      </c>
      <c r="AM78" s="141">
        <v>18748219.57</v>
      </c>
      <c r="AN78" s="142">
        <v>0</v>
      </c>
      <c r="AO78" s="141">
        <v>367959.36</v>
      </c>
      <c r="AP78" s="68">
        <f t="shared" si="1"/>
        <v>21197332.039999999</v>
      </c>
      <c r="AQ78" s="146" t="s">
        <v>148</v>
      </c>
      <c r="AR78" s="142"/>
      <c r="AS78" s="141"/>
      <c r="AT78" s="144">
        <v>17786669.780000001</v>
      </c>
      <c r="AU78" s="145"/>
      <c r="AV78" s="141">
        <v>140272.72</v>
      </c>
      <c r="AZ78" s="33"/>
      <c r="BA78" s="56"/>
      <c r="BB78" s="33"/>
    </row>
    <row r="79" spans="2:73" ht="30">
      <c r="B79" s="132" t="s">
        <v>197</v>
      </c>
      <c r="C79" s="149"/>
      <c r="D79" s="149"/>
      <c r="E79" s="149"/>
      <c r="F79" s="149"/>
      <c r="G79" s="149"/>
      <c r="H79" s="149"/>
      <c r="I79" s="149"/>
      <c r="J79" s="149"/>
      <c r="K79" s="149"/>
      <c r="L79" s="149"/>
      <c r="M79" s="134" t="s">
        <v>198</v>
      </c>
      <c r="N79" s="135" t="s">
        <v>2</v>
      </c>
      <c r="O79" s="135" t="s">
        <v>153</v>
      </c>
      <c r="P79" s="135">
        <v>66</v>
      </c>
      <c r="Q79" s="136">
        <v>3.4</v>
      </c>
      <c r="R79" s="137">
        <v>0</v>
      </c>
      <c r="S79" s="138"/>
      <c r="T79" s="139">
        <v>1779.95</v>
      </c>
      <c r="U79" s="135">
        <v>0</v>
      </c>
      <c r="V79" s="140"/>
      <c r="W79" s="139">
        <v>0</v>
      </c>
      <c r="X79" s="140">
        <v>6.6</v>
      </c>
      <c r="Y79" s="138"/>
      <c r="Z79" s="139">
        <v>3973665.23</v>
      </c>
      <c r="AA79" s="139"/>
      <c r="AB79" s="139"/>
      <c r="AC79" s="139"/>
      <c r="AD79" s="139"/>
      <c r="AE79" s="139"/>
      <c r="AF79" s="139"/>
      <c r="AG79" s="139"/>
      <c r="AH79" s="139"/>
      <c r="AI79" s="139"/>
      <c r="AJ79" s="139"/>
      <c r="AK79" s="139">
        <v>329302.37999999942</v>
      </c>
      <c r="AL79" s="135">
        <v>11336.48</v>
      </c>
      <c r="AM79" s="141">
        <v>4090073.66</v>
      </c>
      <c r="AN79" s="142">
        <v>0</v>
      </c>
      <c r="AO79" s="141">
        <v>100991.92</v>
      </c>
      <c r="AP79" s="68">
        <f t="shared" si="1"/>
        <v>8495813.1399999987</v>
      </c>
      <c r="AQ79" s="146" t="s">
        <v>182</v>
      </c>
      <c r="AR79" s="142"/>
      <c r="AS79" s="141"/>
      <c r="AT79" s="144">
        <v>3268149.39</v>
      </c>
      <c r="AU79" s="145"/>
      <c r="AV79" s="141">
        <v>35173.11</v>
      </c>
      <c r="AZ79" s="33"/>
      <c r="BA79" s="56"/>
      <c r="BB79" s="33"/>
    </row>
    <row r="80" spans="2:73" ht="30">
      <c r="B80" s="132" t="s">
        <v>199</v>
      </c>
      <c r="C80" s="149"/>
      <c r="D80" s="149"/>
      <c r="E80" s="149"/>
      <c r="F80" s="149"/>
      <c r="G80" s="149"/>
      <c r="H80" s="149"/>
      <c r="I80" s="149"/>
      <c r="J80" s="149"/>
      <c r="K80" s="149"/>
      <c r="L80" s="149"/>
      <c r="M80" s="134" t="s">
        <v>200</v>
      </c>
      <c r="N80" s="135" t="s">
        <v>1</v>
      </c>
      <c r="O80" s="135" t="s">
        <v>153</v>
      </c>
      <c r="P80" s="135">
        <v>132</v>
      </c>
      <c r="Q80" s="136">
        <v>58</v>
      </c>
      <c r="R80" s="137">
        <v>283</v>
      </c>
      <c r="S80" s="138"/>
      <c r="T80" s="139">
        <f>30997.97+134358</f>
        <v>165355.97</v>
      </c>
      <c r="U80" s="135">
        <v>58</v>
      </c>
      <c r="V80" s="140"/>
      <c r="W80" s="139">
        <f>3775.44+915752</f>
        <v>919527.44</v>
      </c>
      <c r="X80" s="140"/>
      <c r="Y80" s="138"/>
      <c r="Z80" s="139">
        <v>32731.63</v>
      </c>
      <c r="AA80" s="139"/>
      <c r="AB80" s="139"/>
      <c r="AC80" s="139"/>
      <c r="AD80" s="139"/>
      <c r="AE80" s="139"/>
      <c r="AF80" s="139"/>
      <c r="AG80" s="139"/>
      <c r="AH80" s="139"/>
      <c r="AI80" s="139"/>
      <c r="AJ80" s="139"/>
      <c r="AK80" s="139">
        <f>1753009.89-915752-134358</f>
        <v>702899.8899999999</v>
      </c>
      <c r="AL80" s="135">
        <v>10718.87</v>
      </c>
      <c r="AM80" s="141">
        <v>9609062.2799999993</v>
      </c>
      <c r="AN80" s="142">
        <v>0</v>
      </c>
      <c r="AO80" s="141">
        <v>541946.81999999995</v>
      </c>
      <c r="AP80" s="68">
        <f t="shared" si="1"/>
        <v>11971524.029999999</v>
      </c>
      <c r="AQ80" s="146" t="s">
        <v>148</v>
      </c>
      <c r="AR80" s="142"/>
      <c r="AS80" s="141"/>
      <c r="AT80" s="144">
        <v>8435180.7799999993</v>
      </c>
      <c r="AU80" s="145"/>
      <c r="AV80" s="141">
        <v>29000</v>
      </c>
      <c r="AZ80" s="33"/>
      <c r="BA80" s="56"/>
      <c r="BB80" s="33"/>
    </row>
    <row r="81" spans="2:54">
      <c r="B81" s="148"/>
      <c r="C81" s="133"/>
      <c r="D81" s="133"/>
      <c r="E81" s="133"/>
      <c r="F81" s="133"/>
      <c r="G81" s="133"/>
      <c r="H81" s="133"/>
      <c r="I81" s="133"/>
      <c r="J81" s="133"/>
      <c r="K81" s="133"/>
      <c r="L81" s="133"/>
      <c r="M81" s="147"/>
      <c r="N81" s="135"/>
      <c r="O81" s="135"/>
      <c r="P81" s="135"/>
      <c r="Q81" s="136"/>
      <c r="R81" s="137"/>
      <c r="S81" s="138"/>
      <c r="T81" s="139"/>
      <c r="U81" s="135"/>
      <c r="V81" s="140"/>
      <c r="W81" s="139"/>
      <c r="X81" s="140"/>
      <c r="Y81" s="138"/>
      <c r="Z81" s="139"/>
      <c r="AA81" s="139"/>
      <c r="AB81" s="139"/>
      <c r="AC81" s="139"/>
      <c r="AD81" s="139"/>
      <c r="AE81" s="139"/>
      <c r="AF81" s="139"/>
      <c r="AG81" s="139"/>
      <c r="AH81" s="139"/>
      <c r="AI81" s="139"/>
      <c r="AJ81" s="139"/>
      <c r="AK81" s="139"/>
      <c r="AL81" s="135"/>
      <c r="AM81" s="141"/>
      <c r="AN81" s="142"/>
      <c r="AO81" s="141"/>
      <c r="AP81" s="68">
        <f t="shared" si="1"/>
        <v>0</v>
      </c>
      <c r="AQ81" s="146"/>
      <c r="AR81" s="142"/>
      <c r="AS81" s="141"/>
      <c r="AT81" s="144"/>
      <c r="AU81" s="145"/>
      <c r="AV81" s="141"/>
      <c r="AZ81" s="33"/>
      <c r="BA81" s="56"/>
      <c r="BB81" s="33"/>
    </row>
    <row r="82" spans="2:54">
      <c r="B82" s="148"/>
      <c r="C82" s="133"/>
      <c r="D82" s="133"/>
      <c r="E82" s="133"/>
      <c r="F82" s="133"/>
      <c r="G82" s="133"/>
      <c r="H82" s="133"/>
      <c r="I82" s="133"/>
      <c r="J82" s="133"/>
      <c r="K82" s="133"/>
      <c r="L82" s="133"/>
      <c r="M82" s="147"/>
      <c r="N82" s="135"/>
      <c r="O82" s="135"/>
      <c r="P82" s="135"/>
      <c r="Q82" s="136"/>
      <c r="R82" s="137"/>
      <c r="S82" s="138"/>
      <c r="T82" s="139"/>
      <c r="U82" s="135"/>
      <c r="V82" s="140"/>
      <c r="W82" s="139"/>
      <c r="X82" s="140"/>
      <c r="Y82" s="138"/>
      <c r="Z82" s="139"/>
      <c r="AA82" s="139"/>
      <c r="AB82" s="139"/>
      <c r="AC82" s="139"/>
      <c r="AD82" s="139"/>
      <c r="AE82" s="139"/>
      <c r="AF82" s="139"/>
      <c r="AG82" s="139"/>
      <c r="AH82" s="139"/>
      <c r="AI82" s="139"/>
      <c r="AJ82" s="139"/>
      <c r="AK82" s="139"/>
      <c r="AL82" s="135"/>
      <c r="AM82" s="141"/>
      <c r="AN82" s="142"/>
      <c r="AO82" s="141"/>
      <c r="AP82" s="68">
        <f t="shared" si="1"/>
        <v>0</v>
      </c>
      <c r="AQ82" s="146"/>
      <c r="AR82" s="142"/>
      <c r="AS82" s="141"/>
      <c r="AT82" s="144"/>
      <c r="AU82" s="145"/>
      <c r="AV82" s="141"/>
      <c r="AZ82" s="33"/>
      <c r="BA82" s="56"/>
      <c r="BB82" s="33"/>
    </row>
    <row r="83" spans="2:54">
      <c r="B83" s="148"/>
      <c r="C83" s="133"/>
      <c r="D83" s="133"/>
      <c r="E83" s="133"/>
      <c r="F83" s="133"/>
      <c r="G83" s="133"/>
      <c r="H83" s="133"/>
      <c r="I83" s="133"/>
      <c r="J83" s="133"/>
      <c r="K83" s="133"/>
      <c r="L83" s="133"/>
      <c r="M83" s="134"/>
      <c r="N83" s="135"/>
      <c r="O83" s="135"/>
      <c r="P83" s="135"/>
      <c r="Q83" s="136"/>
      <c r="R83" s="137"/>
      <c r="S83" s="138"/>
      <c r="T83" s="139"/>
      <c r="U83" s="135"/>
      <c r="V83" s="140"/>
      <c r="W83" s="139"/>
      <c r="X83" s="140"/>
      <c r="Y83" s="138"/>
      <c r="Z83" s="139"/>
      <c r="AA83" s="139"/>
      <c r="AB83" s="139"/>
      <c r="AC83" s="139"/>
      <c r="AD83" s="139"/>
      <c r="AE83" s="139"/>
      <c r="AF83" s="139"/>
      <c r="AG83" s="139"/>
      <c r="AH83" s="139"/>
      <c r="AI83" s="139"/>
      <c r="AJ83" s="139"/>
      <c r="AK83" s="139"/>
      <c r="AL83" s="135"/>
      <c r="AM83" s="141"/>
      <c r="AN83" s="142"/>
      <c r="AO83" s="141"/>
      <c r="AP83" s="68">
        <f t="shared" si="1"/>
        <v>0</v>
      </c>
      <c r="AQ83" s="146"/>
      <c r="AR83" s="142"/>
      <c r="AS83" s="141"/>
      <c r="AT83" s="144"/>
      <c r="AU83" s="145"/>
      <c r="AV83" s="141"/>
      <c r="AZ83" s="33"/>
      <c r="BA83" s="56"/>
      <c r="BB83" s="33"/>
    </row>
    <row r="84" spans="2:54">
      <c r="B84" s="132"/>
      <c r="C84" s="149"/>
      <c r="D84" s="149"/>
      <c r="E84" s="149"/>
      <c r="F84" s="149"/>
      <c r="G84" s="149"/>
      <c r="H84" s="149"/>
      <c r="I84" s="149"/>
      <c r="J84" s="149"/>
      <c r="K84" s="149"/>
      <c r="L84" s="149"/>
      <c r="M84" s="147"/>
      <c r="N84" s="135"/>
      <c r="O84" s="135"/>
      <c r="P84" s="135"/>
      <c r="Q84" s="136"/>
      <c r="R84" s="137"/>
      <c r="S84" s="138"/>
      <c r="T84" s="139"/>
      <c r="U84" s="135"/>
      <c r="V84" s="140"/>
      <c r="W84" s="139"/>
      <c r="X84" s="140"/>
      <c r="Y84" s="138"/>
      <c r="Z84" s="139"/>
      <c r="AA84" s="139"/>
      <c r="AB84" s="139"/>
      <c r="AC84" s="139"/>
      <c r="AD84" s="139"/>
      <c r="AE84" s="139"/>
      <c r="AF84" s="139"/>
      <c r="AG84" s="139"/>
      <c r="AH84" s="139"/>
      <c r="AI84" s="139"/>
      <c r="AJ84" s="139"/>
      <c r="AK84" s="139"/>
      <c r="AL84" s="135"/>
      <c r="AM84" s="141"/>
      <c r="AN84" s="142"/>
      <c r="AO84" s="141"/>
      <c r="AP84" s="68">
        <f t="shared" si="1"/>
        <v>0</v>
      </c>
      <c r="AQ84" s="146"/>
      <c r="AR84" s="142"/>
      <c r="AS84" s="141"/>
      <c r="AT84" s="144"/>
      <c r="AU84" s="145"/>
      <c r="AV84" s="141"/>
      <c r="AZ84" s="33"/>
      <c r="BA84" s="56"/>
      <c r="BB84" s="33"/>
    </row>
    <row r="85" spans="2:54">
      <c r="B85" s="132"/>
      <c r="C85" s="149"/>
      <c r="D85" s="149"/>
      <c r="E85" s="149"/>
      <c r="F85" s="149"/>
      <c r="G85" s="149"/>
      <c r="H85" s="149"/>
      <c r="I85" s="149"/>
      <c r="J85" s="149"/>
      <c r="K85" s="149"/>
      <c r="L85" s="149"/>
      <c r="M85" s="147"/>
      <c r="N85" s="135"/>
      <c r="O85" s="135"/>
      <c r="P85" s="135"/>
      <c r="Q85" s="136"/>
      <c r="R85" s="137"/>
      <c r="S85" s="138"/>
      <c r="T85" s="139"/>
      <c r="U85" s="135"/>
      <c r="V85" s="140"/>
      <c r="W85" s="139"/>
      <c r="X85" s="140"/>
      <c r="Y85" s="138"/>
      <c r="Z85" s="139"/>
      <c r="AA85" s="139"/>
      <c r="AB85" s="139"/>
      <c r="AC85" s="139"/>
      <c r="AD85" s="139"/>
      <c r="AE85" s="139"/>
      <c r="AF85" s="139"/>
      <c r="AG85" s="139"/>
      <c r="AH85" s="139"/>
      <c r="AI85" s="139"/>
      <c r="AJ85" s="139"/>
      <c r="AK85" s="139"/>
      <c r="AL85" s="135"/>
      <c r="AM85" s="141"/>
      <c r="AN85" s="142"/>
      <c r="AO85" s="141"/>
      <c r="AP85" s="68">
        <f t="shared" si="1"/>
        <v>0</v>
      </c>
      <c r="AQ85" s="146"/>
      <c r="AR85" s="142"/>
      <c r="AS85" s="141"/>
      <c r="AT85" s="144"/>
      <c r="AU85" s="145"/>
      <c r="AV85" s="141"/>
      <c r="AZ85" s="33"/>
      <c r="BA85" s="56"/>
      <c r="BB85" s="33"/>
    </row>
    <row r="86" spans="2:54">
      <c r="B86" s="132"/>
      <c r="C86" s="149"/>
      <c r="D86" s="149"/>
      <c r="E86" s="149"/>
      <c r="F86" s="149"/>
      <c r="G86" s="149"/>
      <c r="H86" s="149"/>
      <c r="I86" s="149"/>
      <c r="J86" s="149"/>
      <c r="K86" s="149"/>
      <c r="L86" s="149"/>
      <c r="M86" s="147"/>
      <c r="N86" s="135"/>
      <c r="O86" s="135"/>
      <c r="P86" s="135"/>
      <c r="Q86" s="136"/>
      <c r="R86" s="137"/>
      <c r="S86" s="138"/>
      <c r="T86" s="139"/>
      <c r="U86" s="135"/>
      <c r="V86" s="140"/>
      <c r="W86" s="139"/>
      <c r="X86" s="140"/>
      <c r="Y86" s="138"/>
      <c r="Z86" s="139"/>
      <c r="AA86" s="139"/>
      <c r="AB86" s="139"/>
      <c r="AC86" s="139"/>
      <c r="AD86" s="139"/>
      <c r="AE86" s="139"/>
      <c r="AF86" s="139"/>
      <c r="AG86" s="139"/>
      <c r="AH86" s="139"/>
      <c r="AI86" s="139"/>
      <c r="AJ86" s="139"/>
      <c r="AK86" s="139"/>
      <c r="AL86" s="135"/>
      <c r="AM86" s="141"/>
      <c r="AN86" s="142"/>
      <c r="AO86" s="141"/>
      <c r="AP86" s="68">
        <f t="shared" si="1"/>
        <v>0</v>
      </c>
      <c r="AQ86" s="143"/>
      <c r="AR86" s="142"/>
      <c r="AS86" s="141"/>
      <c r="AT86" s="144"/>
      <c r="AU86" s="145"/>
      <c r="AV86" s="141"/>
      <c r="AZ86" s="33"/>
      <c r="BA86" s="56"/>
      <c r="BB86" s="33"/>
    </row>
    <row r="87" spans="2:54">
      <c r="B87" s="132"/>
      <c r="C87" s="149"/>
      <c r="D87" s="149"/>
      <c r="E87" s="149"/>
      <c r="F87" s="149"/>
      <c r="G87" s="149"/>
      <c r="H87" s="149"/>
      <c r="I87" s="149"/>
      <c r="J87" s="149"/>
      <c r="K87" s="149"/>
      <c r="L87" s="149"/>
      <c r="M87" s="147"/>
      <c r="N87" s="135"/>
      <c r="O87" s="135"/>
      <c r="P87" s="135"/>
      <c r="Q87" s="136"/>
      <c r="R87" s="137"/>
      <c r="S87" s="138"/>
      <c r="T87" s="139"/>
      <c r="U87" s="135"/>
      <c r="V87" s="140"/>
      <c r="W87" s="139"/>
      <c r="X87" s="140"/>
      <c r="Y87" s="138"/>
      <c r="Z87" s="139"/>
      <c r="AA87" s="139"/>
      <c r="AB87" s="139"/>
      <c r="AC87" s="139"/>
      <c r="AD87" s="139"/>
      <c r="AE87" s="139"/>
      <c r="AF87" s="139"/>
      <c r="AG87" s="139"/>
      <c r="AH87" s="139"/>
      <c r="AI87" s="139"/>
      <c r="AJ87" s="139"/>
      <c r="AK87" s="139"/>
      <c r="AL87" s="135"/>
      <c r="AM87" s="141"/>
      <c r="AN87" s="142"/>
      <c r="AO87" s="141"/>
      <c r="AP87" s="68">
        <f t="shared" si="1"/>
        <v>0</v>
      </c>
      <c r="AQ87" s="143"/>
      <c r="AR87" s="142"/>
      <c r="AS87" s="141"/>
      <c r="AT87" s="144"/>
      <c r="AU87" s="145"/>
      <c r="AV87" s="141"/>
      <c r="AZ87" s="33"/>
      <c r="BA87" s="56"/>
      <c r="BB87" s="33"/>
    </row>
    <row r="88" spans="2:54">
      <c r="B88" s="132"/>
      <c r="C88" s="149"/>
      <c r="D88" s="149"/>
      <c r="E88" s="149"/>
      <c r="F88" s="149"/>
      <c r="G88" s="149"/>
      <c r="H88" s="149"/>
      <c r="I88" s="149"/>
      <c r="J88" s="149"/>
      <c r="K88" s="149"/>
      <c r="L88" s="149"/>
      <c r="M88" s="147"/>
      <c r="N88" s="135"/>
      <c r="O88" s="135"/>
      <c r="P88" s="135"/>
      <c r="Q88" s="136"/>
      <c r="R88" s="137"/>
      <c r="S88" s="138"/>
      <c r="T88" s="139"/>
      <c r="U88" s="135"/>
      <c r="V88" s="140"/>
      <c r="W88" s="139"/>
      <c r="X88" s="140"/>
      <c r="Y88" s="138"/>
      <c r="Z88" s="139"/>
      <c r="AA88" s="139"/>
      <c r="AB88" s="139"/>
      <c r="AC88" s="139"/>
      <c r="AD88" s="139"/>
      <c r="AE88" s="139"/>
      <c r="AF88" s="139"/>
      <c r="AG88" s="139"/>
      <c r="AH88" s="139"/>
      <c r="AI88" s="139"/>
      <c r="AJ88" s="139"/>
      <c r="AK88" s="139"/>
      <c r="AL88" s="135"/>
      <c r="AM88" s="141"/>
      <c r="AN88" s="142"/>
      <c r="AO88" s="141"/>
      <c r="AP88" s="68">
        <f t="shared" si="1"/>
        <v>0</v>
      </c>
      <c r="AQ88" s="143"/>
      <c r="AR88" s="142"/>
      <c r="AS88" s="141"/>
      <c r="AT88" s="144"/>
      <c r="AU88" s="145"/>
      <c r="AV88" s="141"/>
      <c r="AZ88" s="33"/>
      <c r="BA88" s="56"/>
      <c r="BB88" s="33"/>
    </row>
    <row r="89" spans="2:54">
      <c r="B89" s="132"/>
      <c r="C89" s="149"/>
      <c r="D89" s="149"/>
      <c r="E89" s="149"/>
      <c r="F89" s="149"/>
      <c r="G89" s="149"/>
      <c r="H89" s="149"/>
      <c r="I89" s="149"/>
      <c r="J89" s="149"/>
      <c r="K89" s="149"/>
      <c r="L89" s="149"/>
      <c r="M89" s="147"/>
      <c r="N89" s="135"/>
      <c r="O89" s="135"/>
      <c r="P89" s="135"/>
      <c r="Q89" s="136"/>
      <c r="R89" s="137"/>
      <c r="S89" s="138"/>
      <c r="T89" s="139"/>
      <c r="U89" s="135"/>
      <c r="V89" s="140"/>
      <c r="W89" s="139"/>
      <c r="X89" s="140"/>
      <c r="Y89" s="138"/>
      <c r="Z89" s="139"/>
      <c r="AA89" s="139"/>
      <c r="AB89" s="139"/>
      <c r="AC89" s="139"/>
      <c r="AD89" s="139"/>
      <c r="AE89" s="139"/>
      <c r="AF89" s="139"/>
      <c r="AG89" s="139"/>
      <c r="AH89" s="139"/>
      <c r="AI89" s="139"/>
      <c r="AJ89" s="139"/>
      <c r="AK89" s="139"/>
      <c r="AL89" s="135"/>
      <c r="AM89" s="141"/>
      <c r="AN89" s="142"/>
      <c r="AO89" s="141"/>
      <c r="AP89" s="68">
        <f t="shared" si="1"/>
        <v>0</v>
      </c>
      <c r="AQ89" s="146"/>
      <c r="AR89" s="142"/>
      <c r="AS89" s="141"/>
      <c r="AT89" s="144"/>
      <c r="AU89" s="145"/>
      <c r="AV89" s="141"/>
      <c r="AZ89" s="33"/>
      <c r="BA89" s="56"/>
      <c r="BB89" s="33"/>
    </row>
    <row r="90" spans="2:54">
      <c r="B90" s="132"/>
      <c r="C90" s="149"/>
      <c r="D90" s="149"/>
      <c r="E90" s="149"/>
      <c r="F90" s="149"/>
      <c r="G90" s="149"/>
      <c r="H90" s="149"/>
      <c r="I90" s="149"/>
      <c r="J90" s="149"/>
      <c r="K90" s="149"/>
      <c r="L90" s="149"/>
      <c r="M90" s="147"/>
      <c r="N90" s="135"/>
      <c r="O90" s="135"/>
      <c r="P90" s="135"/>
      <c r="Q90" s="136"/>
      <c r="R90" s="137"/>
      <c r="S90" s="138"/>
      <c r="T90" s="139"/>
      <c r="U90" s="135"/>
      <c r="V90" s="140"/>
      <c r="W90" s="139"/>
      <c r="X90" s="140"/>
      <c r="Y90" s="138"/>
      <c r="Z90" s="139"/>
      <c r="AA90" s="139"/>
      <c r="AB90" s="139"/>
      <c r="AC90" s="139"/>
      <c r="AD90" s="139"/>
      <c r="AE90" s="139"/>
      <c r="AF90" s="139"/>
      <c r="AG90" s="139"/>
      <c r="AH90" s="139"/>
      <c r="AI90" s="139"/>
      <c r="AJ90" s="139"/>
      <c r="AK90" s="139"/>
      <c r="AL90" s="135"/>
      <c r="AM90" s="141"/>
      <c r="AN90" s="142"/>
      <c r="AO90" s="141"/>
      <c r="AP90" s="68">
        <f t="shared" si="1"/>
        <v>0</v>
      </c>
      <c r="AQ90" s="146"/>
      <c r="AR90" s="142"/>
      <c r="AS90" s="141"/>
      <c r="AT90" s="144"/>
      <c r="AU90" s="145"/>
      <c r="AV90" s="141"/>
      <c r="AZ90" s="33"/>
      <c r="BA90" s="56"/>
      <c r="BB90" s="33"/>
    </row>
    <row r="91" spans="2:54">
      <c r="B91" s="132"/>
      <c r="C91" s="149"/>
      <c r="D91" s="149"/>
      <c r="E91" s="149"/>
      <c r="F91" s="149"/>
      <c r="G91" s="149"/>
      <c r="H91" s="149"/>
      <c r="I91" s="149"/>
      <c r="J91" s="149"/>
      <c r="K91" s="149"/>
      <c r="L91" s="149"/>
      <c r="M91" s="147"/>
      <c r="N91" s="135"/>
      <c r="O91" s="135"/>
      <c r="P91" s="135"/>
      <c r="Q91" s="136"/>
      <c r="R91" s="137"/>
      <c r="S91" s="138"/>
      <c r="T91" s="139"/>
      <c r="U91" s="135"/>
      <c r="V91" s="140"/>
      <c r="W91" s="139"/>
      <c r="X91" s="140"/>
      <c r="Y91" s="138"/>
      <c r="Z91" s="139"/>
      <c r="AA91" s="139"/>
      <c r="AB91" s="139"/>
      <c r="AC91" s="139"/>
      <c r="AD91" s="139"/>
      <c r="AE91" s="139"/>
      <c r="AF91" s="139"/>
      <c r="AG91" s="139"/>
      <c r="AH91" s="139"/>
      <c r="AI91" s="139"/>
      <c r="AJ91" s="139"/>
      <c r="AK91" s="139"/>
      <c r="AL91" s="135"/>
      <c r="AM91" s="141"/>
      <c r="AN91" s="142"/>
      <c r="AO91" s="141"/>
      <c r="AP91" s="68">
        <f t="shared" si="1"/>
        <v>0</v>
      </c>
      <c r="AQ91" s="146"/>
      <c r="AR91" s="142"/>
      <c r="AS91" s="141"/>
      <c r="AT91" s="144"/>
      <c r="AU91" s="145"/>
      <c r="AV91" s="141"/>
      <c r="AZ91" s="33"/>
      <c r="BA91" s="56"/>
      <c r="BB91" s="33"/>
    </row>
    <row r="92" spans="2:54">
      <c r="B92" s="132"/>
      <c r="C92" s="149"/>
      <c r="D92" s="149"/>
      <c r="E92" s="149"/>
      <c r="F92" s="149"/>
      <c r="G92" s="149"/>
      <c r="H92" s="149"/>
      <c r="I92" s="149"/>
      <c r="J92" s="149"/>
      <c r="K92" s="149"/>
      <c r="L92" s="149"/>
      <c r="M92" s="147"/>
      <c r="N92" s="135"/>
      <c r="O92" s="135"/>
      <c r="P92" s="135"/>
      <c r="Q92" s="136"/>
      <c r="R92" s="137"/>
      <c r="S92" s="138"/>
      <c r="T92" s="139"/>
      <c r="U92" s="135"/>
      <c r="V92" s="140"/>
      <c r="W92" s="139"/>
      <c r="X92" s="140"/>
      <c r="Y92" s="138"/>
      <c r="Z92" s="139"/>
      <c r="AA92" s="139"/>
      <c r="AB92" s="139"/>
      <c r="AC92" s="139"/>
      <c r="AD92" s="139"/>
      <c r="AE92" s="139"/>
      <c r="AF92" s="139"/>
      <c r="AG92" s="139"/>
      <c r="AH92" s="139"/>
      <c r="AI92" s="139"/>
      <c r="AJ92" s="139"/>
      <c r="AK92" s="139"/>
      <c r="AL92" s="135"/>
      <c r="AM92" s="141"/>
      <c r="AN92" s="142"/>
      <c r="AO92" s="141"/>
      <c r="AP92" s="68">
        <f t="shared" si="1"/>
        <v>0</v>
      </c>
      <c r="AQ92" s="146"/>
      <c r="AR92" s="142"/>
      <c r="AS92" s="141"/>
      <c r="AT92" s="144"/>
      <c r="AU92" s="145"/>
      <c r="AV92" s="141"/>
      <c r="AZ92" s="33"/>
      <c r="BA92" s="56"/>
      <c r="BB92" s="33"/>
    </row>
    <row r="93" spans="2:54">
      <c r="B93" s="132"/>
      <c r="C93" s="149"/>
      <c r="D93" s="149"/>
      <c r="E93" s="149"/>
      <c r="F93" s="149"/>
      <c r="G93" s="149"/>
      <c r="H93" s="149"/>
      <c r="I93" s="149"/>
      <c r="J93" s="149"/>
      <c r="K93" s="149"/>
      <c r="L93" s="149"/>
      <c r="M93" s="147"/>
      <c r="N93" s="135"/>
      <c r="O93" s="135"/>
      <c r="P93" s="135"/>
      <c r="Q93" s="136"/>
      <c r="R93" s="137"/>
      <c r="S93" s="138"/>
      <c r="T93" s="139"/>
      <c r="U93" s="135"/>
      <c r="V93" s="140"/>
      <c r="W93" s="139"/>
      <c r="X93" s="140"/>
      <c r="Y93" s="138"/>
      <c r="Z93" s="139"/>
      <c r="AA93" s="139"/>
      <c r="AB93" s="139"/>
      <c r="AC93" s="139"/>
      <c r="AD93" s="139"/>
      <c r="AE93" s="139"/>
      <c r="AF93" s="139"/>
      <c r="AG93" s="139"/>
      <c r="AH93" s="139"/>
      <c r="AI93" s="139"/>
      <c r="AJ93" s="139"/>
      <c r="AK93" s="139"/>
      <c r="AL93" s="135"/>
      <c r="AM93" s="141"/>
      <c r="AN93" s="142"/>
      <c r="AO93" s="141"/>
      <c r="AP93" s="68">
        <f t="shared" si="1"/>
        <v>0</v>
      </c>
      <c r="AQ93" s="146"/>
      <c r="AR93" s="142"/>
      <c r="AS93" s="141"/>
      <c r="AT93" s="144"/>
      <c r="AU93" s="145"/>
      <c r="AV93" s="141"/>
      <c r="AZ93" s="33"/>
      <c r="BA93" s="56"/>
      <c r="BB93" s="33"/>
    </row>
    <row r="94" spans="2:54">
      <c r="B94" s="148"/>
      <c r="C94" s="133"/>
      <c r="D94" s="133"/>
      <c r="E94" s="133"/>
      <c r="F94" s="133"/>
      <c r="G94" s="133"/>
      <c r="H94" s="133"/>
      <c r="I94" s="133"/>
      <c r="J94" s="133"/>
      <c r="K94" s="133"/>
      <c r="L94" s="133"/>
      <c r="M94" s="134"/>
      <c r="N94" s="135"/>
      <c r="O94" s="135"/>
      <c r="P94" s="135"/>
      <c r="Q94" s="136"/>
      <c r="R94" s="137"/>
      <c r="S94" s="138"/>
      <c r="T94" s="139"/>
      <c r="U94" s="135"/>
      <c r="V94" s="140"/>
      <c r="W94" s="139"/>
      <c r="X94" s="140"/>
      <c r="Y94" s="138"/>
      <c r="Z94" s="139"/>
      <c r="AA94" s="139"/>
      <c r="AB94" s="139"/>
      <c r="AC94" s="139"/>
      <c r="AD94" s="139"/>
      <c r="AE94" s="139"/>
      <c r="AF94" s="139"/>
      <c r="AG94" s="139"/>
      <c r="AH94" s="139"/>
      <c r="AI94" s="139"/>
      <c r="AJ94" s="139"/>
      <c r="AK94" s="139"/>
      <c r="AL94" s="135"/>
      <c r="AM94" s="141"/>
      <c r="AN94" s="142"/>
      <c r="AO94" s="141"/>
      <c r="AP94" s="68">
        <f t="shared" si="1"/>
        <v>0</v>
      </c>
      <c r="AQ94" s="146"/>
      <c r="AR94" s="142"/>
      <c r="AS94" s="141"/>
      <c r="AT94" s="144"/>
      <c r="AU94" s="145"/>
      <c r="AV94" s="141"/>
      <c r="AZ94" s="33"/>
      <c r="BA94" s="56"/>
      <c r="BB94" s="33"/>
    </row>
    <row r="95" spans="2:54">
      <c r="B95" s="148"/>
      <c r="C95" s="133"/>
      <c r="D95" s="133"/>
      <c r="E95" s="133"/>
      <c r="F95" s="133"/>
      <c r="G95" s="133"/>
      <c r="H95" s="133"/>
      <c r="I95" s="133"/>
      <c r="J95" s="133"/>
      <c r="K95" s="133"/>
      <c r="L95" s="133"/>
      <c r="M95" s="134"/>
      <c r="N95" s="135"/>
      <c r="O95" s="135"/>
      <c r="P95" s="135"/>
      <c r="Q95" s="136"/>
      <c r="R95" s="137"/>
      <c r="S95" s="138"/>
      <c r="T95" s="139"/>
      <c r="U95" s="135"/>
      <c r="V95" s="140"/>
      <c r="W95" s="139"/>
      <c r="X95" s="140"/>
      <c r="Y95" s="138"/>
      <c r="Z95" s="139"/>
      <c r="AA95" s="139"/>
      <c r="AB95" s="139"/>
      <c r="AC95" s="139"/>
      <c r="AD95" s="139"/>
      <c r="AE95" s="139"/>
      <c r="AF95" s="139"/>
      <c r="AG95" s="139"/>
      <c r="AH95" s="139"/>
      <c r="AI95" s="139"/>
      <c r="AJ95" s="139"/>
      <c r="AK95" s="139"/>
      <c r="AL95" s="135"/>
      <c r="AM95" s="141"/>
      <c r="AN95" s="142"/>
      <c r="AO95" s="141"/>
      <c r="AP95" s="68">
        <f t="shared" si="1"/>
        <v>0</v>
      </c>
      <c r="AQ95" s="146"/>
      <c r="AR95" s="142"/>
      <c r="AS95" s="141"/>
      <c r="AT95" s="144"/>
      <c r="AU95" s="145"/>
      <c r="AV95" s="141"/>
      <c r="AZ95" s="33"/>
      <c r="BA95" s="56"/>
      <c r="BB95" s="33"/>
    </row>
    <row r="96" spans="2:54">
      <c r="B96" s="148"/>
      <c r="C96" s="133"/>
      <c r="D96" s="133"/>
      <c r="E96" s="133"/>
      <c r="F96" s="133"/>
      <c r="G96" s="133"/>
      <c r="H96" s="133"/>
      <c r="I96" s="133"/>
      <c r="J96" s="133"/>
      <c r="K96" s="133"/>
      <c r="L96" s="133"/>
      <c r="M96" s="134"/>
      <c r="N96" s="135"/>
      <c r="O96" s="135"/>
      <c r="P96" s="135"/>
      <c r="Q96" s="136"/>
      <c r="R96" s="137"/>
      <c r="S96" s="138"/>
      <c r="T96" s="139"/>
      <c r="U96" s="135"/>
      <c r="V96" s="140"/>
      <c r="W96" s="139"/>
      <c r="X96" s="140"/>
      <c r="Y96" s="138"/>
      <c r="Z96" s="139"/>
      <c r="AA96" s="139"/>
      <c r="AB96" s="139"/>
      <c r="AC96" s="139"/>
      <c r="AD96" s="139"/>
      <c r="AE96" s="139"/>
      <c r="AF96" s="139"/>
      <c r="AG96" s="139"/>
      <c r="AH96" s="139"/>
      <c r="AI96" s="139"/>
      <c r="AJ96" s="139"/>
      <c r="AK96" s="139"/>
      <c r="AL96" s="135"/>
      <c r="AM96" s="141"/>
      <c r="AN96" s="142"/>
      <c r="AO96" s="141"/>
      <c r="AP96" s="68">
        <f t="shared" si="1"/>
        <v>0</v>
      </c>
      <c r="AQ96" s="146"/>
      <c r="AR96" s="142"/>
      <c r="AS96" s="141"/>
      <c r="AT96" s="144"/>
      <c r="AU96" s="145"/>
      <c r="AV96" s="141"/>
      <c r="AZ96" s="33"/>
      <c r="BA96" s="56"/>
      <c r="BB96" s="33"/>
    </row>
    <row r="97" spans="2:54">
      <c r="B97" s="148"/>
      <c r="C97" s="133"/>
      <c r="D97" s="133"/>
      <c r="E97" s="133"/>
      <c r="F97" s="133"/>
      <c r="G97" s="133"/>
      <c r="H97" s="133"/>
      <c r="I97" s="133"/>
      <c r="J97" s="133"/>
      <c r="K97" s="133"/>
      <c r="L97" s="133"/>
      <c r="M97" s="134"/>
      <c r="N97" s="135"/>
      <c r="O97" s="135"/>
      <c r="P97" s="135"/>
      <c r="Q97" s="136"/>
      <c r="R97" s="137"/>
      <c r="S97" s="138"/>
      <c r="T97" s="139"/>
      <c r="U97" s="135"/>
      <c r="V97" s="140"/>
      <c r="W97" s="139"/>
      <c r="X97" s="140"/>
      <c r="Y97" s="138"/>
      <c r="Z97" s="139"/>
      <c r="AA97" s="139"/>
      <c r="AB97" s="139"/>
      <c r="AC97" s="139"/>
      <c r="AD97" s="139"/>
      <c r="AE97" s="139"/>
      <c r="AF97" s="139"/>
      <c r="AG97" s="139"/>
      <c r="AH97" s="139"/>
      <c r="AI97" s="139"/>
      <c r="AJ97" s="139"/>
      <c r="AK97" s="139"/>
      <c r="AL97" s="135"/>
      <c r="AM97" s="141"/>
      <c r="AN97" s="142"/>
      <c r="AO97" s="141"/>
      <c r="AP97" s="68">
        <f t="shared" si="1"/>
        <v>0</v>
      </c>
      <c r="AQ97" s="146"/>
      <c r="AR97" s="142"/>
      <c r="AS97" s="141"/>
      <c r="AT97" s="144"/>
      <c r="AU97" s="145"/>
      <c r="AV97" s="141"/>
      <c r="AZ97" s="33"/>
      <c r="BA97" s="56"/>
      <c r="BB97" s="33"/>
    </row>
    <row r="98" spans="2:54">
      <c r="B98" s="148"/>
      <c r="C98" s="133"/>
      <c r="D98" s="133"/>
      <c r="E98" s="133"/>
      <c r="F98" s="133"/>
      <c r="G98" s="133"/>
      <c r="H98" s="133"/>
      <c r="I98" s="133"/>
      <c r="J98" s="133"/>
      <c r="K98" s="133"/>
      <c r="L98" s="133"/>
      <c r="M98" s="134"/>
      <c r="N98" s="135"/>
      <c r="O98" s="135"/>
      <c r="P98" s="135"/>
      <c r="Q98" s="136"/>
      <c r="R98" s="137"/>
      <c r="S98" s="138"/>
      <c r="T98" s="139"/>
      <c r="U98" s="135"/>
      <c r="V98" s="140"/>
      <c r="W98" s="139"/>
      <c r="X98" s="140"/>
      <c r="Y98" s="138"/>
      <c r="Z98" s="139"/>
      <c r="AA98" s="139"/>
      <c r="AB98" s="139"/>
      <c r="AC98" s="139"/>
      <c r="AD98" s="139"/>
      <c r="AE98" s="139"/>
      <c r="AF98" s="139"/>
      <c r="AG98" s="139"/>
      <c r="AH98" s="139"/>
      <c r="AI98" s="139"/>
      <c r="AJ98" s="139"/>
      <c r="AK98" s="139"/>
      <c r="AL98" s="135"/>
      <c r="AM98" s="141"/>
      <c r="AN98" s="142"/>
      <c r="AO98" s="141"/>
      <c r="AP98" s="68">
        <f t="shared" si="1"/>
        <v>0</v>
      </c>
      <c r="AQ98" s="146"/>
      <c r="AR98" s="142"/>
      <c r="AS98" s="141"/>
      <c r="AT98" s="144"/>
      <c r="AU98" s="145"/>
      <c r="AV98" s="141"/>
      <c r="AZ98" s="33"/>
      <c r="BA98" s="56"/>
      <c r="BB98" s="33"/>
    </row>
    <row r="99" spans="2:54">
      <c r="B99" s="148"/>
      <c r="C99" s="133"/>
      <c r="D99" s="133"/>
      <c r="E99" s="133"/>
      <c r="F99" s="133"/>
      <c r="G99" s="133"/>
      <c r="H99" s="133"/>
      <c r="I99" s="133"/>
      <c r="J99" s="133"/>
      <c r="K99" s="133"/>
      <c r="L99" s="133"/>
      <c r="M99" s="134"/>
      <c r="N99" s="135"/>
      <c r="O99" s="135"/>
      <c r="P99" s="135"/>
      <c r="Q99" s="136"/>
      <c r="R99" s="137"/>
      <c r="S99" s="138"/>
      <c r="T99" s="139"/>
      <c r="U99" s="135"/>
      <c r="V99" s="140"/>
      <c r="W99" s="139"/>
      <c r="X99" s="140"/>
      <c r="Y99" s="138"/>
      <c r="Z99" s="139"/>
      <c r="AA99" s="139"/>
      <c r="AB99" s="139"/>
      <c r="AC99" s="139"/>
      <c r="AD99" s="139"/>
      <c r="AE99" s="139"/>
      <c r="AF99" s="139"/>
      <c r="AG99" s="139"/>
      <c r="AH99" s="139"/>
      <c r="AI99" s="139"/>
      <c r="AJ99" s="139"/>
      <c r="AK99" s="139"/>
      <c r="AL99" s="135"/>
      <c r="AM99" s="141"/>
      <c r="AN99" s="142"/>
      <c r="AO99" s="141"/>
      <c r="AP99" s="68">
        <f t="shared" si="1"/>
        <v>0</v>
      </c>
      <c r="AQ99" s="146"/>
      <c r="AR99" s="142"/>
      <c r="AS99" s="141"/>
      <c r="AT99" s="144"/>
      <c r="AU99" s="145"/>
      <c r="AV99" s="141"/>
      <c r="AZ99" s="33"/>
      <c r="BA99" s="56"/>
      <c r="BB99" s="33"/>
    </row>
    <row r="100" spans="2:54">
      <c r="B100" s="148"/>
      <c r="C100" s="133"/>
      <c r="D100" s="133"/>
      <c r="E100" s="133"/>
      <c r="F100" s="133"/>
      <c r="G100" s="133"/>
      <c r="H100" s="133"/>
      <c r="I100" s="133"/>
      <c r="J100" s="133"/>
      <c r="K100" s="133"/>
      <c r="L100" s="133"/>
      <c r="M100" s="134"/>
      <c r="N100" s="135"/>
      <c r="O100" s="135"/>
      <c r="P100" s="135"/>
      <c r="Q100" s="136"/>
      <c r="R100" s="137"/>
      <c r="S100" s="138"/>
      <c r="T100" s="139"/>
      <c r="U100" s="135"/>
      <c r="V100" s="140"/>
      <c r="W100" s="139"/>
      <c r="X100" s="140"/>
      <c r="Y100" s="138"/>
      <c r="Z100" s="139"/>
      <c r="AA100" s="139"/>
      <c r="AB100" s="139"/>
      <c r="AC100" s="139"/>
      <c r="AD100" s="139"/>
      <c r="AE100" s="139"/>
      <c r="AF100" s="139"/>
      <c r="AG100" s="139"/>
      <c r="AH100" s="139"/>
      <c r="AI100" s="139"/>
      <c r="AJ100" s="139"/>
      <c r="AK100" s="139"/>
      <c r="AL100" s="135"/>
      <c r="AM100" s="141"/>
      <c r="AN100" s="142"/>
      <c r="AO100" s="141"/>
      <c r="AP100" s="68">
        <f t="shared" si="1"/>
        <v>0</v>
      </c>
      <c r="AQ100" s="146"/>
      <c r="AR100" s="142"/>
      <c r="AS100" s="141"/>
      <c r="AT100" s="144"/>
      <c r="AU100" s="145"/>
      <c r="AV100" s="141"/>
      <c r="AZ100" s="33"/>
      <c r="BA100" s="56"/>
      <c r="BB100" s="33"/>
    </row>
    <row r="101" spans="2:54">
      <c r="B101" s="148"/>
      <c r="C101" s="133"/>
      <c r="D101" s="133"/>
      <c r="E101" s="133"/>
      <c r="F101" s="133"/>
      <c r="G101" s="133"/>
      <c r="H101" s="133"/>
      <c r="I101" s="133"/>
      <c r="J101" s="133"/>
      <c r="K101" s="133"/>
      <c r="L101" s="133"/>
      <c r="M101" s="134"/>
      <c r="N101" s="135"/>
      <c r="O101" s="135"/>
      <c r="P101" s="135"/>
      <c r="Q101" s="136"/>
      <c r="R101" s="137"/>
      <c r="S101" s="138"/>
      <c r="T101" s="139"/>
      <c r="U101" s="135"/>
      <c r="V101" s="140"/>
      <c r="W101" s="139"/>
      <c r="X101" s="140"/>
      <c r="Y101" s="138"/>
      <c r="Z101" s="139"/>
      <c r="AA101" s="139"/>
      <c r="AB101" s="139"/>
      <c r="AC101" s="139"/>
      <c r="AD101" s="139"/>
      <c r="AE101" s="139"/>
      <c r="AF101" s="139"/>
      <c r="AG101" s="139"/>
      <c r="AH101" s="139"/>
      <c r="AI101" s="139"/>
      <c r="AJ101" s="139"/>
      <c r="AK101" s="139"/>
      <c r="AL101" s="135"/>
      <c r="AM101" s="141"/>
      <c r="AN101" s="142"/>
      <c r="AO101" s="141"/>
      <c r="AP101" s="68">
        <f t="shared" si="1"/>
        <v>0</v>
      </c>
      <c r="AQ101" s="146"/>
      <c r="AR101" s="142"/>
      <c r="AS101" s="141"/>
      <c r="AT101" s="144"/>
      <c r="AU101" s="145"/>
      <c r="AV101" s="141"/>
      <c r="AZ101" s="33"/>
      <c r="BA101" s="56"/>
      <c r="BB101" s="33"/>
    </row>
    <row r="102" spans="2:54">
      <c r="B102" s="148"/>
      <c r="C102" s="133"/>
      <c r="D102" s="133"/>
      <c r="E102" s="133"/>
      <c r="F102" s="133"/>
      <c r="G102" s="133"/>
      <c r="H102" s="133"/>
      <c r="I102" s="133"/>
      <c r="J102" s="133"/>
      <c r="K102" s="133"/>
      <c r="L102" s="133"/>
      <c r="M102" s="134"/>
      <c r="N102" s="135"/>
      <c r="O102" s="135"/>
      <c r="P102" s="135"/>
      <c r="Q102" s="136"/>
      <c r="R102" s="137"/>
      <c r="S102" s="138"/>
      <c r="T102" s="139"/>
      <c r="U102" s="135"/>
      <c r="V102" s="140"/>
      <c r="W102" s="139"/>
      <c r="X102" s="140"/>
      <c r="Y102" s="138"/>
      <c r="Z102" s="139"/>
      <c r="AA102" s="139"/>
      <c r="AB102" s="139"/>
      <c r="AC102" s="139"/>
      <c r="AD102" s="139"/>
      <c r="AE102" s="139"/>
      <c r="AF102" s="139"/>
      <c r="AG102" s="139"/>
      <c r="AH102" s="139"/>
      <c r="AI102" s="139"/>
      <c r="AJ102" s="139"/>
      <c r="AK102" s="139"/>
      <c r="AL102" s="135"/>
      <c r="AM102" s="141"/>
      <c r="AN102" s="142"/>
      <c r="AO102" s="141"/>
      <c r="AP102" s="68">
        <f t="shared" si="1"/>
        <v>0</v>
      </c>
      <c r="AQ102" s="146"/>
      <c r="AR102" s="142"/>
      <c r="AS102" s="141"/>
      <c r="AT102" s="144"/>
      <c r="AU102" s="145"/>
      <c r="AV102" s="141"/>
      <c r="AZ102" s="33"/>
      <c r="BA102" s="56"/>
      <c r="BB102" s="33"/>
    </row>
    <row r="103" spans="2:54">
      <c r="B103" s="148"/>
      <c r="C103" s="133"/>
      <c r="D103" s="133"/>
      <c r="E103" s="133"/>
      <c r="F103" s="133"/>
      <c r="G103" s="133"/>
      <c r="H103" s="133"/>
      <c r="I103" s="133"/>
      <c r="J103" s="133"/>
      <c r="K103" s="133"/>
      <c r="L103" s="133"/>
      <c r="M103" s="134"/>
      <c r="N103" s="135"/>
      <c r="O103" s="135"/>
      <c r="P103" s="135"/>
      <c r="Q103" s="136"/>
      <c r="R103" s="137"/>
      <c r="S103" s="138"/>
      <c r="T103" s="139"/>
      <c r="U103" s="135"/>
      <c r="V103" s="140"/>
      <c r="W103" s="139"/>
      <c r="X103" s="140"/>
      <c r="Y103" s="138"/>
      <c r="Z103" s="139"/>
      <c r="AA103" s="139"/>
      <c r="AB103" s="139"/>
      <c r="AC103" s="139"/>
      <c r="AD103" s="139"/>
      <c r="AE103" s="139"/>
      <c r="AF103" s="139"/>
      <c r="AG103" s="139"/>
      <c r="AH103" s="139"/>
      <c r="AI103" s="139"/>
      <c r="AJ103" s="139"/>
      <c r="AK103" s="139"/>
      <c r="AL103" s="135"/>
      <c r="AM103" s="141"/>
      <c r="AN103" s="142"/>
      <c r="AO103" s="141"/>
      <c r="AP103" s="68">
        <f t="shared" si="1"/>
        <v>0</v>
      </c>
      <c r="AQ103" s="146"/>
      <c r="AR103" s="142"/>
      <c r="AS103" s="141"/>
      <c r="AT103" s="144"/>
      <c r="AU103" s="145"/>
      <c r="AV103" s="141"/>
      <c r="AZ103" s="33"/>
      <c r="BA103" s="56"/>
      <c r="BB103" s="33"/>
    </row>
    <row r="104" spans="2:54">
      <c r="B104" s="148"/>
      <c r="C104" s="133"/>
      <c r="D104" s="133"/>
      <c r="E104" s="133"/>
      <c r="F104" s="133"/>
      <c r="G104" s="133"/>
      <c r="H104" s="133"/>
      <c r="I104" s="133"/>
      <c r="J104" s="133"/>
      <c r="K104" s="133"/>
      <c r="L104" s="133"/>
      <c r="M104" s="134"/>
      <c r="N104" s="135"/>
      <c r="O104" s="135"/>
      <c r="P104" s="135"/>
      <c r="Q104" s="136"/>
      <c r="R104" s="137"/>
      <c r="S104" s="138"/>
      <c r="T104" s="139"/>
      <c r="U104" s="135"/>
      <c r="V104" s="140"/>
      <c r="W104" s="139"/>
      <c r="X104" s="140"/>
      <c r="Y104" s="138"/>
      <c r="Z104" s="139"/>
      <c r="AA104" s="139"/>
      <c r="AB104" s="139"/>
      <c r="AC104" s="139"/>
      <c r="AD104" s="139"/>
      <c r="AE104" s="139"/>
      <c r="AF104" s="139"/>
      <c r="AG104" s="139"/>
      <c r="AH104" s="139"/>
      <c r="AI104" s="139"/>
      <c r="AJ104" s="139"/>
      <c r="AK104" s="139"/>
      <c r="AL104" s="135"/>
      <c r="AM104" s="141"/>
      <c r="AN104" s="142"/>
      <c r="AO104" s="141"/>
      <c r="AP104" s="68">
        <f t="shared" si="1"/>
        <v>0</v>
      </c>
      <c r="AQ104" s="146"/>
      <c r="AR104" s="142"/>
      <c r="AS104" s="141"/>
      <c r="AT104" s="144"/>
      <c r="AU104" s="145"/>
      <c r="AV104" s="141"/>
      <c r="AZ104" s="33"/>
      <c r="BA104" s="56"/>
      <c r="BB104" s="33"/>
    </row>
    <row r="105" spans="2:54">
      <c r="B105" s="148"/>
      <c r="C105" s="133"/>
      <c r="D105" s="133"/>
      <c r="E105" s="133"/>
      <c r="F105" s="133"/>
      <c r="G105" s="133"/>
      <c r="H105" s="133"/>
      <c r="I105" s="133"/>
      <c r="J105" s="133"/>
      <c r="K105" s="133"/>
      <c r="L105" s="133"/>
      <c r="M105" s="134"/>
      <c r="N105" s="135"/>
      <c r="O105" s="135"/>
      <c r="P105" s="135"/>
      <c r="Q105" s="136"/>
      <c r="R105" s="137"/>
      <c r="S105" s="138"/>
      <c r="T105" s="139"/>
      <c r="U105" s="135"/>
      <c r="V105" s="140"/>
      <c r="W105" s="139"/>
      <c r="X105" s="140"/>
      <c r="Y105" s="138"/>
      <c r="Z105" s="139"/>
      <c r="AA105" s="139"/>
      <c r="AB105" s="139"/>
      <c r="AC105" s="139"/>
      <c r="AD105" s="139"/>
      <c r="AE105" s="139"/>
      <c r="AF105" s="139"/>
      <c r="AG105" s="139"/>
      <c r="AH105" s="139"/>
      <c r="AI105" s="139"/>
      <c r="AJ105" s="139"/>
      <c r="AK105" s="139"/>
      <c r="AL105" s="135"/>
      <c r="AM105" s="141"/>
      <c r="AN105" s="142"/>
      <c r="AO105" s="141"/>
      <c r="AP105" s="68">
        <f t="shared" si="1"/>
        <v>0</v>
      </c>
      <c r="AQ105" s="146"/>
      <c r="AR105" s="142"/>
      <c r="AS105" s="141"/>
      <c r="AT105" s="144"/>
      <c r="AU105" s="145"/>
      <c r="AV105" s="141"/>
      <c r="AZ105" s="33"/>
      <c r="BA105" s="56"/>
      <c r="BB105" s="33"/>
    </row>
    <row r="106" spans="2:54">
      <c r="B106" s="148"/>
      <c r="C106" s="133"/>
      <c r="D106" s="133"/>
      <c r="E106" s="133"/>
      <c r="F106" s="133"/>
      <c r="G106" s="133"/>
      <c r="H106" s="133"/>
      <c r="I106" s="133"/>
      <c r="J106" s="133"/>
      <c r="K106" s="133"/>
      <c r="L106" s="133"/>
      <c r="M106" s="134"/>
      <c r="N106" s="135"/>
      <c r="O106" s="135"/>
      <c r="P106" s="135"/>
      <c r="Q106" s="136"/>
      <c r="R106" s="137"/>
      <c r="S106" s="138"/>
      <c r="T106" s="139"/>
      <c r="U106" s="135"/>
      <c r="V106" s="140"/>
      <c r="W106" s="139"/>
      <c r="X106" s="140"/>
      <c r="Y106" s="138"/>
      <c r="Z106" s="139"/>
      <c r="AA106" s="139"/>
      <c r="AB106" s="139"/>
      <c r="AC106" s="139"/>
      <c r="AD106" s="139"/>
      <c r="AE106" s="139"/>
      <c r="AF106" s="139"/>
      <c r="AG106" s="139"/>
      <c r="AH106" s="139"/>
      <c r="AI106" s="139"/>
      <c r="AJ106" s="139"/>
      <c r="AK106" s="139"/>
      <c r="AL106" s="135"/>
      <c r="AM106" s="141"/>
      <c r="AN106" s="142"/>
      <c r="AO106" s="141"/>
      <c r="AP106" s="68">
        <f t="shared" si="1"/>
        <v>0</v>
      </c>
      <c r="AQ106" s="146"/>
      <c r="AR106" s="142"/>
      <c r="AS106" s="141"/>
      <c r="AT106" s="144"/>
      <c r="AU106" s="145"/>
      <c r="AV106" s="141"/>
      <c r="AZ106" s="33"/>
      <c r="BA106" s="56"/>
      <c r="BB106" s="33"/>
    </row>
    <row r="107" spans="2:54">
      <c r="B107" s="148"/>
      <c r="C107" s="133"/>
      <c r="D107" s="133"/>
      <c r="E107" s="133"/>
      <c r="F107" s="133"/>
      <c r="G107" s="133"/>
      <c r="H107" s="133"/>
      <c r="I107" s="133"/>
      <c r="J107" s="133"/>
      <c r="K107" s="133"/>
      <c r="L107" s="133"/>
      <c r="M107" s="134"/>
      <c r="N107" s="135"/>
      <c r="O107" s="135"/>
      <c r="P107" s="135"/>
      <c r="Q107" s="136"/>
      <c r="R107" s="137"/>
      <c r="S107" s="138"/>
      <c r="T107" s="139"/>
      <c r="U107" s="135"/>
      <c r="V107" s="140"/>
      <c r="W107" s="139"/>
      <c r="X107" s="140"/>
      <c r="Y107" s="138"/>
      <c r="Z107" s="139"/>
      <c r="AA107" s="139"/>
      <c r="AB107" s="139"/>
      <c r="AC107" s="139"/>
      <c r="AD107" s="139"/>
      <c r="AE107" s="139"/>
      <c r="AF107" s="139"/>
      <c r="AG107" s="139"/>
      <c r="AH107" s="139"/>
      <c r="AI107" s="139"/>
      <c r="AJ107" s="139"/>
      <c r="AK107" s="139"/>
      <c r="AL107" s="135"/>
      <c r="AM107" s="141"/>
      <c r="AN107" s="142"/>
      <c r="AO107" s="141"/>
      <c r="AP107" s="68">
        <f t="shared" si="1"/>
        <v>0</v>
      </c>
      <c r="AQ107" s="146"/>
      <c r="AR107" s="142"/>
      <c r="AS107" s="141"/>
      <c r="AT107" s="144"/>
      <c r="AU107" s="145"/>
      <c r="AV107" s="141"/>
      <c r="AZ107" s="33"/>
      <c r="BA107" s="56"/>
      <c r="BB107" s="33"/>
    </row>
    <row r="108" spans="2:54">
      <c r="B108" s="148"/>
      <c r="C108" s="133"/>
      <c r="D108" s="133"/>
      <c r="E108" s="133"/>
      <c r="F108" s="133"/>
      <c r="G108" s="133"/>
      <c r="H108" s="133"/>
      <c r="I108" s="133"/>
      <c r="J108" s="133"/>
      <c r="K108" s="133"/>
      <c r="L108" s="133"/>
      <c r="M108" s="134"/>
      <c r="N108" s="135"/>
      <c r="O108" s="135"/>
      <c r="P108" s="135"/>
      <c r="Q108" s="136"/>
      <c r="R108" s="137"/>
      <c r="S108" s="138"/>
      <c r="T108" s="139"/>
      <c r="U108" s="135"/>
      <c r="V108" s="140"/>
      <c r="W108" s="139"/>
      <c r="X108" s="140"/>
      <c r="Y108" s="138"/>
      <c r="Z108" s="139"/>
      <c r="AA108" s="139"/>
      <c r="AB108" s="139"/>
      <c r="AC108" s="139"/>
      <c r="AD108" s="139"/>
      <c r="AE108" s="139"/>
      <c r="AF108" s="139"/>
      <c r="AG108" s="139"/>
      <c r="AH108" s="139"/>
      <c r="AI108" s="139"/>
      <c r="AJ108" s="139"/>
      <c r="AK108" s="139"/>
      <c r="AL108" s="135"/>
      <c r="AM108" s="141"/>
      <c r="AN108" s="142"/>
      <c r="AO108" s="141"/>
      <c r="AP108" s="68">
        <f t="shared" si="1"/>
        <v>0</v>
      </c>
      <c r="AQ108" s="146"/>
      <c r="AR108" s="142"/>
      <c r="AS108" s="141"/>
      <c r="AT108" s="144"/>
      <c r="AU108" s="145"/>
      <c r="AV108" s="141"/>
      <c r="AZ108" s="33"/>
      <c r="BA108" s="56"/>
      <c r="BB108" s="33"/>
    </row>
    <row r="109" spans="2:54">
      <c r="B109" s="148"/>
      <c r="C109" s="133"/>
      <c r="D109" s="133"/>
      <c r="E109" s="133"/>
      <c r="F109" s="133"/>
      <c r="G109" s="133"/>
      <c r="H109" s="133"/>
      <c r="I109" s="133"/>
      <c r="J109" s="133"/>
      <c r="K109" s="133"/>
      <c r="L109" s="133"/>
      <c r="M109" s="134"/>
      <c r="N109" s="135"/>
      <c r="O109" s="135"/>
      <c r="P109" s="135"/>
      <c r="Q109" s="136"/>
      <c r="R109" s="137"/>
      <c r="S109" s="138"/>
      <c r="T109" s="139"/>
      <c r="U109" s="135"/>
      <c r="V109" s="140"/>
      <c r="W109" s="139"/>
      <c r="X109" s="140"/>
      <c r="Y109" s="138"/>
      <c r="Z109" s="139"/>
      <c r="AA109" s="139"/>
      <c r="AB109" s="139"/>
      <c r="AC109" s="139"/>
      <c r="AD109" s="139"/>
      <c r="AE109" s="139"/>
      <c r="AF109" s="139"/>
      <c r="AG109" s="139"/>
      <c r="AH109" s="139"/>
      <c r="AI109" s="139"/>
      <c r="AJ109" s="139"/>
      <c r="AK109" s="139"/>
      <c r="AL109" s="135"/>
      <c r="AM109" s="141"/>
      <c r="AN109" s="142"/>
      <c r="AO109" s="141"/>
      <c r="AP109" s="68">
        <f t="shared" si="1"/>
        <v>0</v>
      </c>
      <c r="AQ109" s="146"/>
      <c r="AR109" s="142"/>
      <c r="AS109" s="141"/>
      <c r="AT109" s="144"/>
      <c r="AU109" s="145"/>
      <c r="AV109" s="141"/>
      <c r="AZ109" s="33"/>
      <c r="BA109" s="56"/>
      <c r="BB109" s="33"/>
    </row>
    <row r="110" spans="2:54">
      <c r="B110" s="148"/>
      <c r="C110" s="133"/>
      <c r="D110" s="133"/>
      <c r="E110" s="133"/>
      <c r="F110" s="133"/>
      <c r="G110" s="133"/>
      <c r="H110" s="133"/>
      <c r="I110" s="133"/>
      <c r="J110" s="133"/>
      <c r="K110" s="133"/>
      <c r="L110" s="133"/>
      <c r="M110" s="134"/>
      <c r="N110" s="135"/>
      <c r="O110" s="135"/>
      <c r="P110" s="135"/>
      <c r="Q110" s="136"/>
      <c r="R110" s="137"/>
      <c r="S110" s="138"/>
      <c r="T110" s="139"/>
      <c r="U110" s="135"/>
      <c r="V110" s="140"/>
      <c r="W110" s="139"/>
      <c r="X110" s="140"/>
      <c r="Y110" s="138"/>
      <c r="Z110" s="139"/>
      <c r="AA110" s="139"/>
      <c r="AB110" s="139"/>
      <c r="AC110" s="139"/>
      <c r="AD110" s="139"/>
      <c r="AE110" s="139"/>
      <c r="AF110" s="139"/>
      <c r="AG110" s="139"/>
      <c r="AH110" s="139"/>
      <c r="AI110" s="139"/>
      <c r="AJ110" s="139"/>
      <c r="AK110" s="139"/>
      <c r="AL110" s="135"/>
      <c r="AM110" s="141"/>
      <c r="AN110" s="142"/>
      <c r="AO110" s="141"/>
      <c r="AP110" s="68">
        <f t="shared" si="1"/>
        <v>0</v>
      </c>
      <c r="AQ110" s="146"/>
      <c r="AR110" s="142"/>
      <c r="AS110" s="141"/>
      <c r="AT110" s="144"/>
      <c r="AU110" s="145"/>
      <c r="AV110" s="141"/>
      <c r="AZ110" s="33"/>
      <c r="BA110" s="56"/>
      <c r="BB110" s="33"/>
    </row>
    <row r="111" spans="2:54">
      <c r="B111" s="148"/>
      <c r="C111" s="133"/>
      <c r="D111" s="133"/>
      <c r="E111" s="133"/>
      <c r="F111" s="133"/>
      <c r="G111" s="133"/>
      <c r="H111" s="133"/>
      <c r="I111" s="133"/>
      <c r="J111" s="133"/>
      <c r="K111" s="133"/>
      <c r="L111" s="133"/>
      <c r="M111" s="134"/>
      <c r="N111" s="135"/>
      <c r="O111" s="135"/>
      <c r="P111" s="135"/>
      <c r="Q111" s="136"/>
      <c r="R111" s="137"/>
      <c r="S111" s="138"/>
      <c r="T111" s="139"/>
      <c r="U111" s="135"/>
      <c r="V111" s="140"/>
      <c r="W111" s="139"/>
      <c r="X111" s="140"/>
      <c r="Y111" s="138"/>
      <c r="Z111" s="139"/>
      <c r="AA111" s="139"/>
      <c r="AB111" s="139"/>
      <c r="AC111" s="139"/>
      <c r="AD111" s="139"/>
      <c r="AE111" s="139"/>
      <c r="AF111" s="139"/>
      <c r="AG111" s="139"/>
      <c r="AH111" s="139"/>
      <c r="AI111" s="139"/>
      <c r="AJ111" s="139"/>
      <c r="AK111" s="139"/>
      <c r="AL111" s="135"/>
      <c r="AM111" s="141"/>
      <c r="AN111" s="142"/>
      <c r="AO111" s="141"/>
      <c r="AP111" s="68">
        <f t="shared" si="1"/>
        <v>0</v>
      </c>
      <c r="AQ111" s="146"/>
      <c r="AR111" s="142"/>
      <c r="AS111" s="141"/>
      <c r="AT111" s="144"/>
      <c r="AU111" s="145"/>
      <c r="AV111" s="141"/>
      <c r="AZ111" s="33"/>
      <c r="BA111" s="56"/>
      <c r="BB111" s="33"/>
    </row>
    <row r="112" spans="2:54">
      <c r="B112" s="148"/>
      <c r="C112" s="133"/>
      <c r="D112" s="133"/>
      <c r="E112" s="133"/>
      <c r="F112" s="133"/>
      <c r="G112" s="133"/>
      <c r="H112" s="133"/>
      <c r="I112" s="133"/>
      <c r="J112" s="133"/>
      <c r="K112" s="133"/>
      <c r="L112" s="133"/>
      <c r="M112" s="134"/>
      <c r="N112" s="135"/>
      <c r="O112" s="135"/>
      <c r="P112" s="135"/>
      <c r="Q112" s="136"/>
      <c r="R112" s="137"/>
      <c r="S112" s="138"/>
      <c r="T112" s="139"/>
      <c r="U112" s="135"/>
      <c r="V112" s="140"/>
      <c r="W112" s="139"/>
      <c r="X112" s="140"/>
      <c r="Y112" s="138"/>
      <c r="Z112" s="139"/>
      <c r="AA112" s="139"/>
      <c r="AB112" s="139"/>
      <c r="AC112" s="139"/>
      <c r="AD112" s="139"/>
      <c r="AE112" s="139"/>
      <c r="AF112" s="139"/>
      <c r="AG112" s="139"/>
      <c r="AH112" s="139"/>
      <c r="AI112" s="139"/>
      <c r="AJ112" s="139"/>
      <c r="AK112" s="139"/>
      <c r="AL112" s="135"/>
      <c r="AM112" s="141"/>
      <c r="AN112" s="142"/>
      <c r="AO112" s="141"/>
      <c r="AP112" s="68">
        <f t="shared" si="1"/>
        <v>0</v>
      </c>
      <c r="AQ112" s="146"/>
      <c r="AR112" s="142"/>
      <c r="AS112" s="141"/>
      <c r="AT112" s="144"/>
      <c r="AU112" s="145"/>
      <c r="AV112" s="141"/>
      <c r="AZ112" s="33"/>
      <c r="BA112" s="56"/>
      <c r="BB112" s="33"/>
    </row>
    <row r="113" spans="2:54">
      <c r="B113" s="148"/>
      <c r="C113" s="133"/>
      <c r="D113" s="133"/>
      <c r="E113" s="133"/>
      <c r="F113" s="133"/>
      <c r="G113" s="133"/>
      <c r="H113" s="133"/>
      <c r="I113" s="133"/>
      <c r="J113" s="133"/>
      <c r="K113" s="133"/>
      <c r="L113" s="133"/>
      <c r="M113" s="134"/>
      <c r="N113" s="135"/>
      <c r="O113" s="135"/>
      <c r="P113" s="135"/>
      <c r="Q113" s="136"/>
      <c r="R113" s="137"/>
      <c r="S113" s="138"/>
      <c r="T113" s="139"/>
      <c r="U113" s="135"/>
      <c r="V113" s="140"/>
      <c r="W113" s="139"/>
      <c r="X113" s="140"/>
      <c r="Y113" s="138"/>
      <c r="Z113" s="139"/>
      <c r="AA113" s="139"/>
      <c r="AB113" s="139"/>
      <c r="AC113" s="139"/>
      <c r="AD113" s="139"/>
      <c r="AE113" s="139"/>
      <c r="AF113" s="139"/>
      <c r="AG113" s="139"/>
      <c r="AH113" s="139"/>
      <c r="AI113" s="139"/>
      <c r="AJ113" s="139"/>
      <c r="AK113" s="139"/>
      <c r="AL113" s="135"/>
      <c r="AM113" s="141"/>
      <c r="AN113" s="142"/>
      <c r="AO113" s="141"/>
      <c r="AP113" s="68">
        <f t="shared" si="1"/>
        <v>0</v>
      </c>
      <c r="AQ113" s="146"/>
      <c r="AR113" s="142"/>
      <c r="AS113" s="141"/>
      <c r="AT113" s="144"/>
      <c r="AU113" s="145"/>
      <c r="AV113" s="141"/>
      <c r="AZ113" s="33"/>
      <c r="BA113" s="56"/>
      <c r="BB113" s="33"/>
    </row>
    <row r="114" spans="2:54">
      <c r="B114" s="148"/>
      <c r="C114" s="133"/>
      <c r="D114" s="133"/>
      <c r="E114" s="133"/>
      <c r="F114" s="133"/>
      <c r="G114" s="133"/>
      <c r="H114" s="133"/>
      <c r="I114" s="133"/>
      <c r="J114" s="133"/>
      <c r="K114" s="133"/>
      <c r="L114" s="133"/>
      <c r="M114" s="134"/>
      <c r="N114" s="135"/>
      <c r="O114" s="135"/>
      <c r="P114" s="135"/>
      <c r="Q114" s="136"/>
      <c r="R114" s="137"/>
      <c r="S114" s="138"/>
      <c r="T114" s="139"/>
      <c r="U114" s="135"/>
      <c r="V114" s="140"/>
      <c r="W114" s="139"/>
      <c r="X114" s="140"/>
      <c r="Y114" s="138"/>
      <c r="Z114" s="139"/>
      <c r="AA114" s="139"/>
      <c r="AB114" s="139"/>
      <c r="AC114" s="139"/>
      <c r="AD114" s="139"/>
      <c r="AE114" s="139"/>
      <c r="AF114" s="139"/>
      <c r="AG114" s="139"/>
      <c r="AH114" s="139"/>
      <c r="AI114" s="139"/>
      <c r="AJ114" s="139"/>
      <c r="AK114" s="139"/>
      <c r="AL114" s="135"/>
      <c r="AM114" s="141"/>
      <c r="AN114" s="142"/>
      <c r="AO114" s="141"/>
      <c r="AP114" s="68">
        <f t="shared" si="1"/>
        <v>0</v>
      </c>
      <c r="AQ114" s="146"/>
      <c r="AR114" s="142"/>
      <c r="AS114" s="141"/>
      <c r="AT114" s="144"/>
      <c r="AU114" s="145"/>
      <c r="AV114" s="141"/>
      <c r="AZ114" s="33"/>
      <c r="BA114" s="56"/>
      <c r="BB114" s="33"/>
    </row>
    <row r="115" spans="2:54">
      <c r="B115" s="148"/>
      <c r="C115" s="133"/>
      <c r="D115" s="133"/>
      <c r="E115" s="133"/>
      <c r="F115" s="133"/>
      <c r="G115" s="133"/>
      <c r="H115" s="133"/>
      <c r="I115" s="133"/>
      <c r="J115" s="133"/>
      <c r="K115" s="133"/>
      <c r="L115" s="133"/>
      <c r="M115" s="134"/>
      <c r="N115" s="135"/>
      <c r="O115" s="135"/>
      <c r="P115" s="135"/>
      <c r="Q115" s="136"/>
      <c r="R115" s="137"/>
      <c r="S115" s="138"/>
      <c r="T115" s="139"/>
      <c r="U115" s="135"/>
      <c r="V115" s="140"/>
      <c r="W115" s="139"/>
      <c r="X115" s="140"/>
      <c r="Y115" s="138"/>
      <c r="Z115" s="139"/>
      <c r="AA115" s="139"/>
      <c r="AB115" s="139"/>
      <c r="AC115" s="139"/>
      <c r="AD115" s="139"/>
      <c r="AE115" s="139"/>
      <c r="AF115" s="139"/>
      <c r="AG115" s="139"/>
      <c r="AH115" s="139"/>
      <c r="AI115" s="139"/>
      <c r="AJ115" s="139"/>
      <c r="AK115" s="139"/>
      <c r="AL115" s="135"/>
      <c r="AM115" s="141"/>
      <c r="AN115" s="142"/>
      <c r="AO115" s="141"/>
      <c r="AP115" s="68">
        <f t="shared" si="1"/>
        <v>0</v>
      </c>
      <c r="AQ115" s="146"/>
      <c r="AR115" s="142"/>
      <c r="AS115" s="141"/>
      <c r="AT115" s="144"/>
      <c r="AU115" s="145"/>
      <c r="AV115" s="141"/>
      <c r="AZ115" s="33"/>
      <c r="BA115" s="56"/>
      <c r="BB115" s="33"/>
    </row>
    <row r="116" spans="2:54">
      <c r="B116" s="148"/>
      <c r="C116" s="133"/>
      <c r="D116" s="133"/>
      <c r="E116" s="133"/>
      <c r="F116" s="133"/>
      <c r="G116" s="133"/>
      <c r="H116" s="133"/>
      <c r="I116" s="133"/>
      <c r="J116" s="133"/>
      <c r="K116" s="133"/>
      <c r="L116" s="133"/>
      <c r="M116" s="134"/>
      <c r="N116" s="135"/>
      <c r="O116" s="135"/>
      <c r="P116" s="135"/>
      <c r="Q116" s="136"/>
      <c r="R116" s="137"/>
      <c r="S116" s="138"/>
      <c r="T116" s="139"/>
      <c r="U116" s="135"/>
      <c r="V116" s="140"/>
      <c r="W116" s="139"/>
      <c r="X116" s="140"/>
      <c r="Y116" s="138"/>
      <c r="Z116" s="139"/>
      <c r="AA116" s="139"/>
      <c r="AB116" s="139"/>
      <c r="AC116" s="139"/>
      <c r="AD116" s="139"/>
      <c r="AE116" s="139"/>
      <c r="AF116" s="139"/>
      <c r="AG116" s="139"/>
      <c r="AH116" s="139"/>
      <c r="AI116" s="139"/>
      <c r="AJ116" s="139"/>
      <c r="AK116" s="139"/>
      <c r="AL116" s="135"/>
      <c r="AM116" s="141"/>
      <c r="AN116" s="142"/>
      <c r="AO116" s="141"/>
      <c r="AP116" s="68">
        <f t="shared" si="1"/>
        <v>0</v>
      </c>
      <c r="AQ116" s="146"/>
      <c r="AR116" s="142"/>
      <c r="AS116" s="141"/>
      <c r="AT116" s="144"/>
      <c r="AU116" s="145"/>
      <c r="AV116" s="141"/>
      <c r="AZ116" s="33"/>
      <c r="BA116" s="56"/>
      <c r="BB116" s="33"/>
    </row>
    <row r="117" spans="2:54">
      <c r="B117" s="148"/>
      <c r="C117" s="133"/>
      <c r="D117" s="133"/>
      <c r="E117" s="133"/>
      <c r="F117" s="133"/>
      <c r="G117" s="133"/>
      <c r="H117" s="133"/>
      <c r="I117" s="133"/>
      <c r="J117" s="133"/>
      <c r="K117" s="133"/>
      <c r="L117" s="133"/>
      <c r="M117" s="134"/>
      <c r="N117" s="135"/>
      <c r="O117" s="135"/>
      <c r="P117" s="135"/>
      <c r="Q117" s="136"/>
      <c r="R117" s="137"/>
      <c r="S117" s="138"/>
      <c r="T117" s="139"/>
      <c r="U117" s="135"/>
      <c r="V117" s="140"/>
      <c r="W117" s="139"/>
      <c r="X117" s="140"/>
      <c r="Y117" s="138"/>
      <c r="Z117" s="139"/>
      <c r="AA117" s="139"/>
      <c r="AB117" s="139"/>
      <c r="AC117" s="139"/>
      <c r="AD117" s="139"/>
      <c r="AE117" s="139"/>
      <c r="AF117" s="139"/>
      <c r="AG117" s="139"/>
      <c r="AH117" s="139"/>
      <c r="AI117" s="139"/>
      <c r="AJ117" s="139"/>
      <c r="AK117" s="139"/>
      <c r="AL117" s="135"/>
      <c r="AM117" s="141"/>
      <c r="AN117" s="142"/>
      <c r="AO117" s="141"/>
      <c r="AP117" s="68">
        <f t="shared" si="1"/>
        <v>0</v>
      </c>
      <c r="AQ117" s="146"/>
      <c r="AR117" s="142"/>
      <c r="AS117" s="141"/>
      <c r="AT117" s="144"/>
      <c r="AU117" s="145"/>
      <c r="AV117" s="141"/>
      <c r="AZ117" s="33"/>
      <c r="BA117" s="56"/>
      <c r="BB117" s="33"/>
    </row>
    <row r="118" spans="2:54">
      <c r="B118" s="148"/>
      <c r="C118" s="133"/>
      <c r="D118" s="133"/>
      <c r="E118" s="133"/>
      <c r="F118" s="133"/>
      <c r="G118" s="133"/>
      <c r="H118" s="133"/>
      <c r="I118" s="133"/>
      <c r="J118" s="133"/>
      <c r="K118" s="133"/>
      <c r="L118" s="133"/>
      <c r="M118" s="134"/>
      <c r="N118" s="135"/>
      <c r="O118" s="135"/>
      <c r="P118" s="135"/>
      <c r="Q118" s="136"/>
      <c r="R118" s="137"/>
      <c r="S118" s="138"/>
      <c r="T118" s="139"/>
      <c r="U118" s="135"/>
      <c r="V118" s="140"/>
      <c r="W118" s="139"/>
      <c r="X118" s="140"/>
      <c r="Y118" s="138"/>
      <c r="Z118" s="139"/>
      <c r="AA118" s="139"/>
      <c r="AB118" s="139"/>
      <c r="AC118" s="139"/>
      <c r="AD118" s="139"/>
      <c r="AE118" s="139"/>
      <c r="AF118" s="139"/>
      <c r="AG118" s="139"/>
      <c r="AH118" s="139"/>
      <c r="AI118" s="139"/>
      <c r="AJ118" s="139"/>
      <c r="AK118" s="139"/>
      <c r="AL118" s="135"/>
      <c r="AM118" s="141"/>
      <c r="AN118" s="142"/>
      <c r="AO118" s="141"/>
      <c r="AP118" s="68">
        <f t="shared" si="1"/>
        <v>0</v>
      </c>
      <c r="AQ118" s="146"/>
      <c r="AR118" s="142"/>
      <c r="AS118" s="141"/>
      <c r="AT118" s="144"/>
      <c r="AU118" s="145"/>
      <c r="AV118" s="141"/>
      <c r="AZ118" s="33"/>
      <c r="BA118" s="56"/>
      <c r="BB118" s="33"/>
    </row>
    <row r="119" spans="2:54">
      <c r="B119" s="148"/>
      <c r="C119" s="133"/>
      <c r="D119" s="133"/>
      <c r="E119" s="133"/>
      <c r="F119" s="133"/>
      <c r="G119" s="133"/>
      <c r="H119" s="133"/>
      <c r="I119" s="133"/>
      <c r="J119" s="133"/>
      <c r="K119" s="133"/>
      <c r="L119" s="133"/>
      <c r="M119" s="134"/>
      <c r="N119" s="135"/>
      <c r="O119" s="135"/>
      <c r="P119" s="135"/>
      <c r="Q119" s="136"/>
      <c r="R119" s="137"/>
      <c r="S119" s="138"/>
      <c r="T119" s="139"/>
      <c r="U119" s="135"/>
      <c r="V119" s="140"/>
      <c r="W119" s="139"/>
      <c r="X119" s="140"/>
      <c r="Y119" s="138"/>
      <c r="Z119" s="139"/>
      <c r="AA119" s="139"/>
      <c r="AB119" s="139"/>
      <c r="AC119" s="139"/>
      <c r="AD119" s="139"/>
      <c r="AE119" s="139"/>
      <c r="AF119" s="139"/>
      <c r="AG119" s="139"/>
      <c r="AH119" s="139"/>
      <c r="AI119" s="139"/>
      <c r="AJ119" s="139"/>
      <c r="AK119" s="139"/>
      <c r="AL119" s="135"/>
      <c r="AM119" s="141"/>
      <c r="AN119" s="142"/>
      <c r="AO119" s="141"/>
      <c r="AP119" s="68">
        <f t="shared" si="1"/>
        <v>0</v>
      </c>
      <c r="AQ119" s="146"/>
      <c r="AR119" s="142"/>
      <c r="AS119" s="141"/>
      <c r="AT119" s="144"/>
      <c r="AU119" s="145"/>
      <c r="AV119" s="141"/>
      <c r="AZ119" s="33"/>
      <c r="BA119" s="56"/>
      <c r="BB119" s="33"/>
    </row>
    <row r="120" spans="2:54">
      <c r="B120" s="148"/>
      <c r="C120" s="133"/>
      <c r="D120" s="133"/>
      <c r="E120" s="133"/>
      <c r="F120" s="133"/>
      <c r="G120" s="133"/>
      <c r="H120" s="133"/>
      <c r="I120" s="133"/>
      <c r="J120" s="133"/>
      <c r="K120" s="133"/>
      <c r="L120" s="133"/>
      <c r="M120" s="134"/>
      <c r="N120" s="135"/>
      <c r="O120" s="135"/>
      <c r="P120" s="135"/>
      <c r="Q120" s="136"/>
      <c r="R120" s="137"/>
      <c r="S120" s="138"/>
      <c r="T120" s="139"/>
      <c r="U120" s="135"/>
      <c r="V120" s="140"/>
      <c r="W120" s="139"/>
      <c r="X120" s="140"/>
      <c r="Y120" s="138"/>
      <c r="Z120" s="139"/>
      <c r="AA120" s="139"/>
      <c r="AB120" s="139"/>
      <c r="AC120" s="139"/>
      <c r="AD120" s="139"/>
      <c r="AE120" s="139"/>
      <c r="AF120" s="139"/>
      <c r="AG120" s="139"/>
      <c r="AH120" s="139"/>
      <c r="AI120" s="139"/>
      <c r="AJ120" s="139"/>
      <c r="AK120" s="139"/>
      <c r="AL120" s="135"/>
      <c r="AM120" s="141"/>
      <c r="AN120" s="142"/>
      <c r="AO120" s="141"/>
      <c r="AP120" s="68">
        <f t="shared" si="1"/>
        <v>0</v>
      </c>
      <c r="AQ120" s="146"/>
      <c r="AR120" s="142"/>
      <c r="AS120" s="141"/>
      <c r="AT120" s="144"/>
      <c r="AU120" s="145"/>
      <c r="AV120" s="141"/>
      <c r="AZ120" s="33"/>
      <c r="BA120" s="56"/>
      <c r="BB120" s="33"/>
    </row>
    <row r="121" spans="2:54">
      <c r="B121" s="150"/>
      <c r="C121" s="151"/>
      <c r="D121" s="151"/>
      <c r="E121" s="151"/>
      <c r="F121" s="151"/>
      <c r="G121" s="151"/>
      <c r="H121" s="151"/>
      <c r="I121" s="151"/>
      <c r="J121" s="151"/>
      <c r="K121" s="151"/>
      <c r="L121" s="151"/>
      <c r="M121" s="152"/>
      <c r="N121" s="153"/>
      <c r="O121" s="153"/>
      <c r="P121" s="153"/>
      <c r="Q121" s="154"/>
      <c r="R121" s="155"/>
      <c r="S121" s="156"/>
      <c r="T121" s="157"/>
      <c r="U121" s="153"/>
      <c r="V121" s="158"/>
      <c r="W121" s="157"/>
      <c r="X121" s="158"/>
      <c r="Y121" s="156"/>
      <c r="Z121" s="157"/>
      <c r="AA121" s="157"/>
      <c r="AB121" s="157"/>
      <c r="AC121" s="157"/>
      <c r="AD121" s="157"/>
      <c r="AE121" s="157"/>
      <c r="AF121" s="157"/>
      <c r="AG121" s="157"/>
      <c r="AH121" s="157"/>
      <c r="AI121" s="157"/>
      <c r="AJ121" s="157"/>
      <c r="AK121" s="157"/>
      <c r="AL121" s="153"/>
      <c r="AM121" s="159"/>
      <c r="AN121" s="160"/>
      <c r="AO121" s="159"/>
      <c r="AP121" s="68">
        <f t="shared" si="1"/>
        <v>0</v>
      </c>
      <c r="AQ121" s="161"/>
      <c r="AR121" s="160"/>
      <c r="AS121" s="159"/>
      <c r="AT121" s="162"/>
      <c r="AU121" s="163"/>
      <c r="AV121" s="159"/>
      <c r="AZ121" s="33"/>
      <c r="BA121" s="33"/>
      <c r="BB121" s="33"/>
    </row>
    <row r="122" spans="2:54">
      <c r="B122" s="164"/>
      <c r="C122" s="165"/>
      <c r="D122" s="165"/>
      <c r="E122" s="165"/>
      <c r="F122" s="165"/>
      <c r="G122" s="165"/>
      <c r="H122" s="165"/>
      <c r="I122" s="165"/>
      <c r="J122" s="165"/>
      <c r="K122" s="165"/>
      <c r="L122" s="165"/>
      <c r="M122" s="152"/>
      <c r="N122" s="153"/>
      <c r="O122" s="153"/>
      <c r="P122" s="153"/>
      <c r="Q122" s="154"/>
      <c r="R122" s="155"/>
      <c r="S122" s="156"/>
      <c r="T122" s="157"/>
      <c r="U122" s="153"/>
      <c r="V122" s="158"/>
      <c r="W122" s="157"/>
      <c r="X122" s="158"/>
      <c r="Y122" s="156"/>
      <c r="Z122" s="157"/>
      <c r="AA122" s="157"/>
      <c r="AB122" s="157"/>
      <c r="AC122" s="157"/>
      <c r="AD122" s="157"/>
      <c r="AE122" s="157"/>
      <c r="AF122" s="157"/>
      <c r="AG122" s="157"/>
      <c r="AH122" s="157"/>
      <c r="AI122" s="157"/>
      <c r="AJ122" s="157"/>
      <c r="AK122" s="157"/>
      <c r="AL122" s="153"/>
      <c r="AM122" s="159"/>
      <c r="AN122" s="160"/>
      <c r="AO122" s="159"/>
      <c r="AP122" s="68">
        <f t="shared" si="1"/>
        <v>0</v>
      </c>
      <c r="AQ122" s="161"/>
      <c r="AR122" s="160"/>
      <c r="AS122" s="159"/>
      <c r="AT122" s="162"/>
      <c r="AU122" s="163"/>
      <c r="AV122" s="159"/>
      <c r="AZ122" s="33"/>
      <c r="BA122" s="33"/>
      <c r="BB122" s="33"/>
    </row>
    <row r="123" spans="2:54">
      <c r="B123" s="164"/>
      <c r="C123" s="165"/>
      <c r="D123" s="165"/>
      <c r="E123" s="165"/>
      <c r="F123" s="165"/>
      <c r="G123" s="165"/>
      <c r="H123" s="165"/>
      <c r="I123" s="165"/>
      <c r="J123" s="165"/>
      <c r="K123" s="165"/>
      <c r="L123" s="165"/>
      <c r="M123" s="152"/>
      <c r="N123" s="153"/>
      <c r="O123" s="153"/>
      <c r="P123" s="153"/>
      <c r="Q123" s="154"/>
      <c r="R123" s="155"/>
      <c r="S123" s="156"/>
      <c r="T123" s="157"/>
      <c r="U123" s="153"/>
      <c r="V123" s="158"/>
      <c r="W123" s="157"/>
      <c r="X123" s="158"/>
      <c r="Y123" s="156"/>
      <c r="Z123" s="157"/>
      <c r="AA123" s="157"/>
      <c r="AB123" s="157"/>
      <c r="AC123" s="157"/>
      <c r="AD123" s="157"/>
      <c r="AE123" s="157"/>
      <c r="AF123" s="157"/>
      <c r="AG123" s="157"/>
      <c r="AH123" s="157"/>
      <c r="AI123" s="157"/>
      <c r="AJ123" s="157"/>
      <c r="AK123" s="157"/>
      <c r="AL123" s="153"/>
      <c r="AM123" s="159"/>
      <c r="AN123" s="160"/>
      <c r="AO123" s="159"/>
      <c r="AP123" s="68">
        <f t="shared" si="1"/>
        <v>0</v>
      </c>
      <c r="AQ123" s="161"/>
      <c r="AR123" s="160"/>
      <c r="AS123" s="159"/>
      <c r="AT123" s="162"/>
      <c r="AU123" s="163"/>
      <c r="AV123" s="159"/>
      <c r="AZ123" s="33"/>
      <c r="BA123" s="33"/>
      <c r="BB123" s="33"/>
    </row>
    <row r="124" spans="2:54">
      <c r="B124" s="150"/>
      <c r="C124" s="151"/>
      <c r="D124" s="151"/>
      <c r="E124" s="151"/>
      <c r="F124" s="151"/>
      <c r="G124" s="151"/>
      <c r="H124" s="151"/>
      <c r="I124" s="151"/>
      <c r="J124" s="151"/>
      <c r="K124" s="151"/>
      <c r="L124" s="151"/>
      <c r="M124" s="152"/>
      <c r="N124" s="153"/>
      <c r="O124" s="153"/>
      <c r="P124" s="153"/>
      <c r="Q124" s="154"/>
      <c r="R124" s="155"/>
      <c r="S124" s="156"/>
      <c r="T124" s="157"/>
      <c r="U124" s="153"/>
      <c r="V124" s="158"/>
      <c r="W124" s="157"/>
      <c r="X124" s="158"/>
      <c r="Y124" s="156"/>
      <c r="Z124" s="157"/>
      <c r="AA124" s="157"/>
      <c r="AB124" s="157"/>
      <c r="AC124" s="157"/>
      <c r="AD124" s="157"/>
      <c r="AE124" s="157"/>
      <c r="AF124" s="157"/>
      <c r="AG124" s="157"/>
      <c r="AH124" s="157"/>
      <c r="AI124" s="157"/>
      <c r="AJ124" s="157"/>
      <c r="AK124" s="157"/>
      <c r="AL124" s="153"/>
      <c r="AM124" s="159"/>
      <c r="AN124" s="160"/>
      <c r="AO124" s="159"/>
      <c r="AP124" s="68">
        <f t="shared" si="1"/>
        <v>0</v>
      </c>
      <c r="AQ124" s="161"/>
      <c r="AR124" s="160"/>
      <c r="AS124" s="159"/>
      <c r="AT124" s="162"/>
      <c r="AU124" s="163"/>
      <c r="AV124" s="159"/>
      <c r="AZ124" s="33"/>
      <c r="BA124" s="33"/>
      <c r="BB124" s="33"/>
    </row>
    <row r="125" spans="2:54">
      <c r="B125" s="164"/>
      <c r="C125" s="165"/>
      <c r="D125" s="165"/>
      <c r="E125" s="165"/>
      <c r="F125" s="165"/>
      <c r="G125" s="165"/>
      <c r="H125" s="165"/>
      <c r="I125" s="165"/>
      <c r="J125" s="165"/>
      <c r="K125" s="165"/>
      <c r="L125" s="165"/>
      <c r="M125" s="152"/>
      <c r="N125" s="153"/>
      <c r="O125" s="153"/>
      <c r="P125" s="153"/>
      <c r="Q125" s="154"/>
      <c r="R125" s="155"/>
      <c r="S125" s="156"/>
      <c r="T125" s="157"/>
      <c r="U125" s="153"/>
      <c r="V125" s="158"/>
      <c r="W125" s="157"/>
      <c r="X125" s="158"/>
      <c r="Y125" s="156"/>
      <c r="Z125" s="157"/>
      <c r="AA125" s="157"/>
      <c r="AB125" s="157"/>
      <c r="AC125" s="157"/>
      <c r="AD125" s="157"/>
      <c r="AE125" s="157"/>
      <c r="AF125" s="157"/>
      <c r="AG125" s="157"/>
      <c r="AH125" s="157"/>
      <c r="AI125" s="157"/>
      <c r="AJ125" s="157"/>
      <c r="AK125" s="157"/>
      <c r="AL125" s="153"/>
      <c r="AM125" s="159"/>
      <c r="AN125" s="160"/>
      <c r="AO125" s="159"/>
      <c r="AP125" s="68">
        <f t="shared" si="1"/>
        <v>0</v>
      </c>
      <c r="AQ125" s="161"/>
      <c r="AR125" s="160"/>
      <c r="AS125" s="159"/>
      <c r="AT125" s="162"/>
      <c r="AU125" s="163"/>
      <c r="AV125" s="159"/>
      <c r="AZ125" s="33"/>
      <c r="BA125" s="33"/>
      <c r="BB125" s="33"/>
    </row>
    <row r="126" spans="2:54">
      <c r="B126" s="164"/>
      <c r="C126" s="165"/>
      <c r="D126" s="165"/>
      <c r="E126" s="165"/>
      <c r="F126" s="165"/>
      <c r="G126" s="165"/>
      <c r="H126" s="165"/>
      <c r="I126" s="165"/>
      <c r="J126" s="165"/>
      <c r="K126" s="165"/>
      <c r="L126" s="165"/>
      <c r="M126" s="152"/>
      <c r="N126" s="153"/>
      <c r="O126" s="153"/>
      <c r="P126" s="153"/>
      <c r="Q126" s="154"/>
      <c r="R126" s="155"/>
      <c r="S126" s="156"/>
      <c r="T126" s="157"/>
      <c r="U126" s="153"/>
      <c r="V126" s="158"/>
      <c r="W126" s="157"/>
      <c r="X126" s="158"/>
      <c r="Y126" s="156"/>
      <c r="Z126" s="157"/>
      <c r="AA126" s="157"/>
      <c r="AB126" s="157"/>
      <c r="AC126" s="157"/>
      <c r="AD126" s="157"/>
      <c r="AE126" s="157"/>
      <c r="AF126" s="157"/>
      <c r="AG126" s="157"/>
      <c r="AH126" s="157"/>
      <c r="AI126" s="157"/>
      <c r="AJ126" s="157"/>
      <c r="AK126" s="157"/>
      <c r="AL126" s="153"/>
      <c r="AM126" s="159"/>
      <c r="AN126" s="160"/>
      <c r="AO126" s="159"/>
      <c r="AP126" s="68">
        <f t="shared" si="1"/>
        <v>0</v>
      </c>
      <c r="AQ126" s="161"/>
      <c r="AR126" s="160"/>
      <c r="AS126" s="159"/>
      <c r="AT126" s="162"/>
      <c r="AU126" s="163"/>
      <c r="AV126" s="159"/>
      <c r="AZ126" s="33"/>
      <c r="BA126" s="33"/>
      <c r="BB126" s="33"/>
    </row>
    <row r="127" spans="2:54">
      <c r="B127" s="150"/>
      <c r="C127" s="151"/>
      <c r="D127" s="151"/>
      <c r="E127" s="151"/>
      <c r="F127" s="151"/>
      <c r="G127" s="151"/>
      <c r="H127" s="151"/>
      <c r="I127" s="151"/>
      <c r="J127" s="151"/>
      <c r="K127" s="151"/>
      <c r="L127" s="151"/>
      <c r="M127" s="152"/>
      <c r="N127" s="153"/>
      <c r="O127" s="153"/>
      <c r="P127" s="153"/>
      <c r="Q127" s="154"/>
      <c r="R127" s="155"/>
      <c r="S127" s="156"/>
      <c r="T127" s="157"/>
      <c r="U127" s="153"/>
      <c r="V127" s="158"/>
      <c r="W127" s="157"/>
      <c r="X127" s="158"/>
      <c r="Y127" s="156"/>
      <c r="Z127" s="157"/>
      <c r="AA127" s="157"/>
      <c r="AB127" s="157"/>
      <c r="AC127" s="157"/>
      <c r="AD127" s="157"/>
      <c r="AE127" s="157"/>
      <c r="AF127" s="157"/>
      <c r="AG127" s="157"/>
      <c r="AH127" s="157"/>
      <c r="AI127" s="157"/>
      <c r="AJ127" s="157"/>
      <c r="AK127" s="157"/>
      <c r="AL127" s="153"/>
      <c r="AM127" s="159"/>
      <c r="AN127" s="160"/>
      <c r="AO127" s="159"/>
      <c r="AP127" s="166">
        <f t="shared" si="1"/>
        <v>0</v>
      </c>
      <c r="AQ127" s="167"/>
      <c r="AR127" s="160"/>
      <c r="AS127" s="159"/>
      <c r="AT127" s="162"/>
      <c r="AU127" s="163"/>
      <c r="AV127" s="159"/>
      <c r="AZ127" s="33"/>
      <c r="BA127" s="33"/>
      <c r="BB127" s="33"/>
    </row>
    <row r="128" spans="2:54">
      <c r="B128" s="168"/>
      <c r="C128" s="169"/>
      <c r="D128" s="169"/>
      <c r="E128" s="169"/>
      <c r="F128" s="169"/>
      <c r="G128" s="169"/>
      <c r="H128" s="169"/>
      <c r="I128" s="169"/>
      <c r="J128" s="169"/>
      <c r="K128" s="169"/>
      <c r="L128" s="169"/>
      <c r="M128" s="90" t="s">
        <v>52</v>
      </c>
      <c r="N128" s="170"/>
      <c r="O128" s="170"/>
      <c r="P128" s="170"/>
      <c r="Q128" s="170"/>
      <c r="R128" s="171"/>
      <c r="S128" s="172"/>
      <c r="T128" s="173"/>
      <c r="U128" s="170"/>
      <c r="V128" s="173"/>
      <c r="W128" s="173"/>
      <c r="X128" s="173"/>
      <c r="Y128" s="172"/>
      <c r="Z128" s="173"/>
      <c r="AA128" s="173"/>
      <c r="AB128" s="173"/>
      <c r="AC128" s="173"/>
      <c r="AD128" s="173"/>
      <c r="AE128" s="173"/>
      <c r="AF128" s="173"/>
      <c r="AG128" s="173"/>
      <c r="AH128" s="173"/>
      <c r="AI128" s="173"/>
      <c r="AJ128" s="173"/>
      <c r="AK128" s="173"/>
      <c r="AL128" s="170"/>
      <c r="AM128" s="174"/>
      <c r="AN128" s="175"/>
      <c r="AO128" s="174"/>
      <c r="AP128" s="408">
        <f>21591255+2510999</f>
        <v>24102254</v>
      </c>
      <c r="AQ128" s="409" t="s">
        <v>148</v>
      </c>
      <c r="AR128" s="175"/>
      <c r="AS128" s="410"/>
      <c r="AT128" s="411"/>
      <c r="AU128" s="412">
        <v>235456</v>
      </c>
      <c r="AV128" s="416">
        <v>674948</v>
      </c>
      <c r="AW128" s="417"/>
      <c r="AX128" s="417"/>
      <c r="AZ128" s="33"/>
      <c r="BA128" s="33"/>
      <c r="BB128" s="33"/>
    </row>
    <row r="129" spans="2:74" ht="15.75" thickBot="1">
      <c r="B129" s="177"/>
      <c r="C129" s="178"/>
      <c r="D129" s="178"/>
      <c r="E129" s="178"/>
      <c r="F129" s="178"/>
      <c r="G129" s="178"/>
      <c r="H129" s="178"/>
      <c r="I129" s="178"/>
      <c r="J129" s="178"/>
      <c r="K129" s="178"/>
      <c r="L129" s="178"/>
      <c r="M129" s="101"/>
      <c r="N129" s="179"/>
      <c r="O129" s="179"/>
      <c r="P129" s="179"/>
      <c r="Q129" s="179"/>
      <c r="R129" s="180"/>
      <c r="S129" s="181"/>
      <c r="T129" s="182"/>
      <c r="U129" s="179"/>
      <c r="V129" s="182"/>
      <c r="W129" s="182"/>
      <c r="X129" s="182"/>
      <c r="Y129" s="181"/>
      <c r="Z129" s="182"/>
      <c r="AA129" s="182"/>
      <c r="AB129" s="182"/>
      <c r="AC129" s="182"/>
      <c r="AD129" s="182"/>
      <c r="AE129" s="182"/>
      <c r="AF129" s="182"/>
      <c r="AG129" s="182"/>
      <c r="AH129" s="182"/>
      <c r="AI129" s="182"/>
      <c r="AJ129" s="182"/>
      <c r="AK129" s="182"/>
      <c r="AL129" s="179"/>
      <c r="AM129" s="183"/>
      <c r="AN129" s="184"/>
      <c r="AO129" s="183"/>
      <c r="AP129" s="185"/>
      <c r="AQ129" s="185"/>
      <c r="AR129" s="184"/>
      <c r="AS129" s="183"/>
      <c r="AT129" s="186"/>
      <c r="AU129" s="187"/>
      <c r="AV129" s="183"/>
      <c r="AZ129" s="33"/>
      <c r="BA129" s="33"/>
      <c r="BB129" s="33"/>
    </row>
    <row r="132" spans="2:74" ht="15.75">
      <c r="B132" s="188" t="s">
        <v>65</v>
      </c>
      <c r="C132" s="188"/>
      <c r="D132" s="188"/>
      <c r="E132" s="188"/>
      <c r="F132" s="188"/>
      <c r="G132" s="188"/>
      <c r="H132" s="188"/>
      <c r="I132" s="188"/>
      <c r="J132" s="188"/>
      <c r="K132" s="188"/>
      <c r="L132" s="188"/>
      <c r="M132" s="188"/>
      <c r="N132" s="189"/>
      <c r="O132" s="189"/>
      <c r="P132" s="189"/>
      <c r="Q132" s="189"/>
      <c r="R132" s="189"/>
      <c r="S132" s="189"/>
      <c r="T132" s="189"/>
      <c r="U132" s="189"/>
      <c r="V132" s="189"/>
      <c r="W132" s="189"/>
      <c r="X132" s="189"/>
      <c r="Y132" s="189"/>
      <c r="Z132" s="188"/>
      <c r="AA132" s="189"/>
      <c r="AB132" s="189"/>
      <c r="AC132" s="189"/>
      <c r="AD132" s="189"/>
      <c r="AE132" s="189"/>
      <c r="AF132" s="189"/>
      <c r="AG132" s="189"/>
      <c r="AH132" s="189"/>
      <c r="AI132" s="189"/>
      <c r="AJ132" s="189"/>
      <c r="AK132" s="189"/>
      <c r="AL132" s="189"/>
      <c r="AM132" s="189"/>
      <c r="AN132" s="189"/>
      <c r="AO132" s="189"/>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c r="BV132" s="12"/>
    </row>
    <row r="133" spans="2:74" ht="18.75" thickBot="1">
      <c r="B133" s="13" t="s">
        <v>66</v>
      </c>
      <c r="C133" s="13"/>
      <c r="D133" s="13"/>
      <c r="E133" s="13"/>
      <c r="F133" s="13"/>
      <c r="G133" s="13"/>
      <c r="H133" s="13"/>
      <c r="I133" s="13"/>
      <c r="J133" s="13"/>
      <c r="K133" s="13"/>
      <c r="L133" s="13"/>
      <c r="M133" s="13"/>
      <c r="N133" s="15"/>
      <c r="O133" s="110"/>
      <c r="P133" s="110"/>
      <c r="Q133" s="110"/>
      <c r="R133" s="110"/>
      <c r="S133" s="110"/>
      <c r="T133" s="110"/>
      <c r="U133" s="110"/>
      <c r="V133" s="110"/>
      <c r="W133" s="110"/>
      <c r="X133" s="110"/>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c r="BV133" s="110"/>
    </row>
    <row r="134" spans="2:74" ht="16.5" thickBot="1">
      <c r="B134" s="190" t="s">
        <v>67</v>
      </c>
      <c r="C134" s="191"/>
      <c r="D134" s="191"/>
      <c r="E134" s="191"/>
      <c r="F134" s="191"/>
      <c r="G134" s="191"/>
      <c r="H134" s="191"/>
      <c r="I134" s="191"/>
      <c r="J134" s="191"/>
      <c r="K134" s="191"/>
      <c r="L134" s="191"/>
      <c r="M134" s="192"/>
      <c r="N134" s="192"/>
      <c r="O134" s="192"/>
      <c r="P134" s="192"/>
      <c r="Q134" s="193"/>
      <c r="R134" s="194"/>
      <c r="S134" s="194"/>
      <c r="T134" s="194"/>
      <c r="U134" s="194"/>
      <c r="V134" s="194"/>
      <c r="W134" s="194"/>
      <c r="X134" s="195"/>
      <c r="Y134" s="194"/>
      <c r="Z134" s="196"/>
      <c r="AA134" s="197"/>
      <c r="AB134" s="197"/>
      <c r="AC134" s="197"/>
      <c r="AD134" s="197"/>
      <c r="AE134" s="197"/>
      <c r="AF134" s="197"/>
      <c r="AG134" s="197"/>
      <c r="AH134" s="197"/>
      <c r="AI134" s="197"/>
      <c r="AJ134" s="197"/>
      <c r="AK134" s="197"/>
      <c r="AL134" s="197"/>
      <c r="AM134" s="197"/>
      <c r="AN134" s="197"/>
      <c r="AO134" s="198"/>
      <c r="AP134" s="199"/>
      <c r="AQ134" s="199"/>
      <c r="AR134" s="199"/>
      <c r="AS134" s="199"/>
      <c r="AT134" s="199"/>
      <c r="AU134" s="199"/>
      <c r="AY134" s="110"/>
      <c r="AZ134" s="110"/>
      <c r="BA134" s="110"/>
      <c r="BB134" s="110"/>
      <c r="BC134" s="110"/>
      <c r="BD134" s="110"/>
      <c r="BE134" s="110"/>
      <c r="BF134" s="110"/>
      <c r="BG134" s="110"/>
      <c r="BH134" s="110"/>
      <c r="BI134" s="110"/>
      <c r="BJ134" s="110"/>
      <c r="BK134" s="110"/>
      <c r="BL134" s="110"/>
      <c r="BM134" s="110"/>
      <c r="BN134" s="110"/>
      <c r="BO134" s="110"/>
      <c r="BP134" s="110"/>
      <c r="BQ134" s="110"/>
      <c r="BR134" s="110"/>
      <c r="BS134" s="110"/>
      <c r="BT134" s="110"/>
      <c r="BU134" s="110"/>
      <c r="BV134" s="110"/>
    </row>
    <row r="135" spans="2:74" s="205" customFormat="1" ht="16.5" hidden="1" thickBot="1">
      <c r="B135" s="200" t="s">
        <v>68</v>
      </c>
      <c r="C135" s="201"/>
      <c r="D135" s="201"/>
      <c r="E135" s="201"/>
      <c r="F135" s="201"/>
      <c r="G135" s="201"/>
      <c r="H135" s="201"/>
      <c r="I135" s="201"/>
      <c r="J135" s="201"/>
      <c r="K135" s="201"/>
      <c r="L135" s="201"/>
      <c r="M135" s="202"/>
      <c r="N135" s="202"/>
      <c r="O135" s="202"/>
      <c r="P135" s="202"/>
      <c r="Q135" s="203"/>
      <c r="R135" s="204"/>
      <c r="S135" s="204"/>
      <c r="T135" s="204"/>
      <c r="U135" s="204"/>
      <c r="V135" s="204"/>
      <c r="W135" s="204"/>
      <c r="Y135" s="204"/>
      <c r="Z135" s="206"/>
      <c r="AA135" s="204"/>
      <c r="AB135" s="204"/>
      <c r="AC135" s="204"/>
      <c r="AD135" s="204"/>
      <c r="AE135" s="204"/>
      <c r="AF135" s="204"/>
      <c r="AG135" s="204"/>
      <c r="AH135" s="204"/>
      <c r="AI135" s="204"/>
      <c r="AJ135" s="204"/>
      <c r="AK135" s="204"/>
      <c r="AL135" s="204"/>
      <c r="AM135" s="204"/>
      <c r="AN135" s="204"/>
      <c r="AO135" s="207"/>
      <c r="AP135" s="204"/>
      <c r="AQ135" s="204"/>
      <c r="AR135" s="204"/>
      <c r="AS135" s="208"/>
      <c r="AT135" s="209"/>
      <c r="AU135" s="209"/>
      <c r="AY135" s="210"/>
      <c r="AZ135" s="210"/>
      <c r="BA135" s="210"/>
      <c r="BB135" s="210"/>
      <c r="BC135" s="210"/>
      <c r="BD135" s="210"/>
      <c r="BE135" s="210"/>
      <c r="BF135" s="210"/>
      <c r="BG135" s="210"/>
      <c r="BH135" s="210"/>
      <c r="BI135" s="210"/>
      <c r="BJ135" s="210"/>
      <c r="BK135" s="210"/>
      <c r="BL135" s="210"/>
      <c r="BM135" s="210"/>
      <c r="BN135" s="210"/>
      <c r="BO135" s="210"/>
      <c r="BP135" s="210"/>
      <c r="BQ135" s="210"/>
      <c r="BR135" s="210"/>
      <c r="BS135" s="210"/>
      <c r="BT135" s="210"/>
      <c r="BU135" s="210"/>
      <c r="BV135" s="210"/>
    </row>
    <row r="136" spans="2:74" s="205" customFormat="1" ht="16.5" hidden="1" thickBot="1">
      <c r="B136" s="200"/>
      <c r="C136" s="201"/>
      <c r="D136" s="201"/>
      <c r="E136" s="201"/>
      <c r="F136" s="201"/>
      <c r="G136" s="201"/>
      <c r="H136" s="201"/>
      <c r="I136" s="201"/>
      <c r="J136" s="201"/>
      <c r="K136" s="201"/>
      <c r="L136" s="201"/>
      <c r="M136" s="202"/>
      <c r="N136" s="202"/>
      <c r="O136" s="202"/>
      <c r="P136" s="202"/>
      <c r="Q136" s="203"/>
      <c r="R136" s="204"/>
      <c r="S136" s="204"/>
      <c r="T136" s="204"/>
      <c r="U136" s="204"/>
      <c r="V136" s="204"/>
      <c r="W136" s="204"/>
      <c r="Y136" s="204"/>
      <c r="Z136" s="206"/>
      <c r="AA136" s="204"/>
      <c r="AB136" s="204"/>
      <c r="AC136" s="204"/>
      <c r="AD136" s="204"/>
      <c r="AE136" s="204"/>
      <c r="AF136" s="204"/>
      <c r="AG136" s="204"/>
      <c r="AH136" s="204"/>
      <c r="AI136" s="204"/>
      <c r="AJ136" s="204"/>
      <c r="AK136" s="204"/>
      <c r="AL136" s="204"/>
      <c r="AM136" s="204"/>
      <c r="AN136" s="204"/>
      <c r="AO136" s="207"/>
      <c r="AP136" s="204"/>
      <c r="AQ136" s="204"/>
      <c r="AR136" s="204"/>
      <c r="AS136" s="208"/>
      <c r="AT136" s="209"/>
      <c r="AU136" s="209"/>
      <c r="AY136" s="210"/>
      <c r="AZ136" s="210"/>
      <c r="BA136" s="210"/>
      <c r="BB136" s="210"/>
      <c r="BC136" s="210"/>
      <c r="BD136" s="210"/>
      <c r="BE136" s="210"/>
      <c r="BF136" s="210"/>
      <c r="BG136" s="210"/>
      <c r="BH136" s="210"/>
      <c r="BI136" s="210"/>
      <c r="BJ136" s="210"/>
      <c r="BK136" s="210"/>
      <c r="BL136" s="210"/>
      <c r="BM136" s="210"/>
      <c r="BN136" s="210"/>
      <c r="BO136" s="210"/>
      <c r="BP136" s="210"/>
      <c r="BQ136" s="210"/>
      <c r="BR136" s="210"/>
      <c r="BS136" s="210"/>
      <c r="BT136" s="210"/>
      <c r="BU136" s="210"/>
      <c r="BV136" s="210"/>
    </row>
    <row r="137" spans="2:74" ht="30.75" customHeight="1" thickBot="1">
      <c r="B137" s="211"/>
      <c r="C137" s="212"/>
      <c r="D137" s="213"/>
      <c r="E137" s="213"/>
      <c r="F137" s="213"/>
      <c r="G137" s="213"/>
      <c r="H137" s="213"/>
      <c r="I137" s="213"/>
      <c r="J137" s="213"/>
      <c r="K137" s="213"/>
      <c r="L137" s="213"/>
      <c r="M137" s="214" t="s">
        <v>69</v>
      </c>
      <c r="N137" s="215" t="s">
        <v>69</v>
      </c>
      <c r="O137" s="215" t="s">
        <v>69</v>
      </c>
      <c r="P137" s="215" t="s">
        <v>69</v>
      </c>
      <c r="Q137" s="216" t="s">
        <v>69</v>
      </c>
      <c r="R137" s="212"/>
      <c r="S137" s="212"/>
      <c r="T137" s="212"/>
      <c r="U137" s="212"/>
      <c r="V137" s="212"/>
      <c r="W137" s="212"/>
      <c r="Y137" s="217"/>
      <c r="Z137" s="218"/>
      <c r="AA137" s="217"/>
      <c r="AB137" s="217"/>
      <c r="AC137" s="217"/>
      <c r="AD137" s="217"/>
      <c r="AE137" s="217"/>
      <c r="AF137" s="217"/>
      <c r="AG137" s="217"/>
      <c r="AH137" s="217"/>
      <c r="AI137" s="217"/>
      <c r="AJ137" s="217"/>
      <c r="AK137" s="219" t="s">
        <v>70</v>
      </c>
      <c r="AL137" s="220" t="s">
        <v>70</v>
      </c>
      <c r="AM137" s="220" t="s">
        <v>70</v>
      </c>
      <c r="AN137" s="220" t="s">
        <v>70</v>
      </c>
      <c r="AO137" s="216" t="s">
        <v>70</v>
      </c>
      <c r="AP137" s="212"/>
      <c r="AQ137" s="212"/>
      <c r="AR137" s="212"/>
      <c r="AS137" s="212"/>
      <c r="AT137" s="212"/>
      <c r="AU137" s="212"/>
      <c r="BA137" s="18"/>
      <c r="BB137" s="18"/>
      <c r="BC137" s="18"/>
      <c r="BD137" s="18"/>
      <c r="BE137" s="18"/>
      <c r="BF137" s="18"/>
      <c r="BG137" s="18"/>
      <c r="BH137" s="18"/>
      <c r="BI137" s="18"/>
      <c r="BJ137" s="18"/>
      <c r="BK137" s="18"/>
      <c r="BL137" s="18"/>
      <c r="BM137" s="18"/>
      <c r="BN137" s="18"/>
      <c r="BO137" s="18"/>
      <c r="BP137" s="18"/>
      <c r="BQ137" s="18"/>
    </row>
    <row r="138" spans="2:74" ht="15.75" thickBot="1">
      <c r="B138" s="211" t="s">
        <v>25</v>
      </c>
      <c r="C138" s="212"/>
      <c r="D138" s="213" t="s">
        <v>71</v>
      </c>
      <c r="E138" s="213" t="s">
        <v>72</v>
      </c>
      <c r="F138" s="213" t="s">
        <v>73</v>
      </c>
      <c r="G138" s="213" t="s">
        <v>74</v>
      </c>
      <c r="H138" s="213" t="s">
        <v>75</v>
      </c>
      <c r="I138" s="213" t="s">
        <v>76</v>
      </c>
      <c r="J138" s="213" t="s">
        <v>77</v>
      </c>
      <c r="K138" s="213" t="s">
        <v>78</v>
      </c>
      <c r="L138" s="213"/>
      <c r="M138" s="221" t="str">
        <f t="array" ref="M138:Q138">Years</f>
        <v>2008/09</v>
      </c>
      <c r="N138" s="222" t="str">
        <v>2009/10</v>
      </c>
      <c r="O138" s="222" t="str">
        <v>2010/11</v>
      </c>
      <c r="P138" s="222" t="str">
        <v>2011/12</v>
      </c>
      <c r="Q138" s="223" t="str">
        <v>2012/13</v>
      </c>
      <c r="R138" s="217"/>
      <c r="S138" s="217"/>
      <c r="T138" s="217"/>
      <c r="U138" s="217"/>
      <c r="V138" s="217"/>
      <c r="W138" s="217"/>
      <c r="Y138" s="212"/>
      <c r="Z138" s="211" t="s">
        <v>25</v>
      </c>
      <c r="AA138" s="212"/>
      <c r="AB138" s="213" t="s">
        <v>71</v>
      </c>
      <c r="AC138" s="213" t="s">
        <v>72</v>
      </c>
      <c r="AD138" s="213" t="s">
        <v>73</v>
      </c>
      <c r="AE138" s="213" t="s">
        <v>74</v>
      </c>
      <c r="AF138" s="213" t="s">
        <v>75</v>
      </c>
      <c r="AG138" s="213" t="s">
        <v>76</v>
      </c>
      <c r="AH138" s="213" t="s">
        <v>77</v>
      </c>
      <c r="AI138" s="213" t="s">
        <v>78</v>
      </c>
      <c r="AJ138" s="212"/>
      <c r="AK138" s="221" t="str">
        <f t="array" ref="AK138:AO138">Years</f>
        <v>2008/09</v>
      </c>
      <c r="AL138" s="222" t="str">
        <v>2009/10</v>
      </c>
      <c r="AM138" s="222" t="str">
        <v>2010/11</v>
      </c>
      <c r="AN138" s="222" t="str">
        <v>2011/12</v>
      </c>
      <c r="AO138" s="223" t="str">
        <v>2012/13</v>
      </c>
      <c r="AP138" s="217"/>
      <c r="AQ138" s="217"/>
      <c r="AR138" s="217"/>
      <c r="AS138" s="217"/>
      <c r="AT138" s="217"/>
      <c r="AU138" s="217"/>
    </row>
    <row r="139" spans="2:74" ht="27" customHeight="1">
      <c r="B139" s="224" t="s">
        <v>79</v>
      </c>
      <c r="C139" s="225"/>
      <c r="D139" s="226" t="s">
        <v>71</v>
      </c>
      <c r="E139" s="226" t="s">
        <v>80</v>
      </c>
      <c r="F139" s="226" t="s">
        <v>81</v>
      </c>
      <c r="G139" s="226" t="s">
        <v>82</v>
      </c>
      <c r="H139" s="226" t="s">
        <v>83</v>
      </c>
      <c r="I139" s="226" t="s">
        <v>84</v>
      </c>
      <c r="J139" s="226" t="s">
        <v>60</v>
      </c>
      <c r="K139" s="226" t="s">
        <v>85</v>
      </c>
      <c r="L139" s="226"/>
      <c r="M139" s="227"/>
      <c r="N139" s="227"/>
      <c r="O139" s="227"/>
      <c r="P139" s="227"/>
      <c r="Q139" s="228"/>
      <c r="R139" s="229"/>
      <c r="S139" s="229"/>
      <c r="T139" s="229"/>
      <c r="U139" s="229"/>
      <c r="V139" s="229"/>
      <c r="W139" s="229"/>
      <c r="Y139" s="230"/>
      <c r="Z139" s="224" t="s">
        <v>79</v>
      </c>
      <c r="AA139" s="225"/>
      <c r="AB139" s="231" t="s">
        <v>71</v>
      </c>
      <c r="AC139" s="231" t="s">
        <v>80</v>
      </c>
      <c r="AD139" s="231" t="s">
        <v>81</v>
      </c>
      <c r="AE139" s="231" t="s">
        <v>82</v>
      </c>
      <c r="AF139" s="231" t="s">
        <v>83</v>
      </c>
      <c r="AG139" s="231" t="s">
        <v>84</v>
      </c>
      <c r="AH139" s="231" t="s">
        <v>86</v>
      </c>
      <c r="AI139" s="231" t="s">
        <v>85</v>
      </c>
      <c r="AJ139" s="225"/>
      <c r="AK139" s="232"/>
      <c r="AL139" s="227"/>
      <c r="AM139" s="227"/>
      <c r="AN139" s="227"/>
      <c r="AO139" s="228"/>
      <c r="AP139" s="229"/>
      <c r="AQ139" s="229"/>
      <c r="AR139" s="229"/>
      <c r="AS139" s="229"/>
      <c r="AT139" s="229"/>
      <c r="AU139" s="229"/>
    </row>
    <row r="140" spans="2:74" ht="24" customHeight="1" thickBot="1">
      <c r="B140" s="233" t="s">
        <v>87</v>
      </c>
      <c r="C140" s="225"/>
      <c r="D140" s="226" t="s">
        <v>71</v>
      </c>
      <c r="E140" s="226" t="s">
        <v>80</v>
      </c>
      <c r="F140" s="226" t="s">
        <v>81</v>
      </c>
      <c r="G140" s="226" t="s">
        <v>82</v>
      </c>
      <c r="H140" s="226" t="s">
        <v>88</v>
      </c>
      <c r="I140" s="226" t="s">
        <v>84</v>
      </c>
      <c r="J140" s="226" t="s">
        <v>60</v>
      </c>
      <c r="K140" s="226" t="s">
        <v>85</v>
      </c>
      <c r="L140" s="226"/>
      <c r="M140" s="234"/>
      <c r="N140" s="234"/>
      <c r="O140" s="234"/>
      <c r="P140" s="234"/>
      <c r="Q140" s="235"/>
      <c r="R140" s="229"/>
      <c r="S140" s="229"/>
      <c r="T140" s="229"/>
      <c r="U140" s="229"/>
      <c r="V140" s="229"/>
      <c r="W140" s="229"/>
      <c r="Y140" s="230"/>
      <c r="Z140" s="233" t="s">
        <v>87</v>
      </c>
      <c r="AA140" s="225"/>
      <c r="AB140" s="231" t="s">
        <v>71</v>
      </c>
      <c r="AC140" s="231" t="s">
        <v>80</v>
      </c>
      <c r="AD140" s="231" t="s">
        <v>81</v>
      </c>
      <c r="AE140" s="231" t="s">
        <v>82</v>
      </c>
      <c r="AF140" s="231" t="s">
        <v>88</v>
      </c>
      <c r="AG140" s="231" t="s">
        <v>84</v>
      </c>
      <c r="AH140" s="231" t="s">
        <v>86</v>
      </c>
      <c r="AI140" s="231" t="s">
        <v>85</v>
      </c>
      <c r="AJ140" s="225"/>
      <c r="AK140" s="236"/>
      <c r="AL140" s="234"/>
      <c r="AM140" s="234"/>
      <c r="AN140" s="234"/>
      <c r="AO140" s="235"/>
      <c r="AP140" s="229"/>
      <c r="AQ140" s="229"/>
      <c r="AR140" s="229"/>
      <c r="AS140" s="229"/>
      <c r="AT140" s="229"/>
      <c r="AU140" s="229"/>
    </row>
    <row r="141" spans="2:74" ht="27.75" customHeight="1">
      <c r="B141" s="237" t="s">
        <v>89</v>
      </c>
      <c r="C141" s="225"/>
      <c r="D141" s="231" t="s">
        <v>71</v>
      </c>
      <c r="E141" s="231" t="s">
        <v>80</v>
      </c>
      <c r="F141" s="231" t="s">
        <v>90</v>
      </c>
      <c r="G141" s="231" t="s">
        <v>82</v>
      </c>
      <c r="H141" s="231" t="s">
        <v>83</v>
      </c>
      <c r="I141" s="231" t="s">
        <v>84</v>
      </c>
      <c r="J141" s="231" t="s">
        <v>60</v>
      </c>
      <c r="K141" s="231" t="s">
        <v>85</v>
      </c>
      <c r="L141" s="231"/>
      <c r="M141" s="238"/>
      <c r="N141" s="238"/>
      <c r="O141" s="238"/>
      <c r="P141" s="238"/>
      <c r="Q141" s="239"/>
      <c r="R141" s="229"/>
      <c r="S141" s="229"/>
      <c r="T141" s="229"/>
      <c r="U141" s="229"/>
      <c r="V141" s="229"/>
      <c r="W141" s="229"/>
      <c r="Y141" s="230"/>
      <c r="Z141" s="237" t="s">
        <v>89</v>
      </c>
      <c r="AA141" s="225"/>
      <c r="AB141" s="231" t="s">
        <v>71</v>
      </c>
      <c r="AC141" s="231" t="s">
        <v>80</v>
      </c>
      <c r="AD141" s="231" t="s">
        <v>90</v>
      </c>
      <c r="AE141" s="231" t="s">
        <v>82</v>
      </c>
      <c r="AF141" s="231" t="s">
        <v>83</v>
      </c>
      <c r="AG141" s="231" t="s">
        <v>84</v>
      </c>
      <c r="AH141" s="231" t="s">
        <v>86</v>
      </c>
      <c r="AI141" s="231" t="s">
        <v>85</v>
      </c>
      <c r="AJ141" s="225"/>
      <c r="AK141" s="240"/>
      <c r="AL141" s="238"/>
      <c r="AM141" s="238"/>
      <c r="AN141" s="238"/>
      <c r="AO141" s="239"/>
      <c r="AP141" s="229"/>
      <c r="AQ141" s="229"/>
      <c r="AR141" s="229"/>
      <c r="AS141" s="229"/>
      <c r="AT141" s="229"/>
      <c r="AU141" s="229"/>
    </row>
    <row r="142" spans="2:74" ht="23.25" customHeight="1" thickBot="1">
      <c r="B142" s="241" t="s">
        <v>91</v>
      </c>
      <c r="C142" s="225"/>
      <c r="D142" s="231" t="s">
        <v>71</v>
      </c>
      <c r="E142" s="231" t="s">
        <v>80</v>
      </c>
      <c r="F142" s="231" t="s">
        <v>90</v>
      </c>
      <c r="G142" s="231" t="s">
        <v>82</v>
      </c>
      <c r="H142" s="231" t="s">
        <v>88</v>
      </c>
      <c r="I142" s="231" t="s">
        <v>84</v>
      </c>
      <c r="J142" s="231" t="s">
        <v>60</v>
      </c>
      <c r="K142" s="231" t="s">
        <v>85</v>
      </c>
      <c r="L142" s="231"/>
      <c r="M142" s="242"/>
      <c r="N142" s="242"/>
      <c r="O142" s="242"/>
      <c r="P142" s="242"/>
      <c r="Q142" s="243"/>
      <c r="R142" s="229"/>
      <c r="S142" s="229"/>
      <c r="T142" s="229"/>
      <c r="U142" s="229"/>
      <c r="V142" s="229"/>
      <c r="W142" s="229"/>
      <c r="Y142" s="230"/>
      <c r="Z142" s="241" t="s">
        <v>91</v>
      </c>
      <c r="AA142" s="225"/>
      <c r="AB142" s="231" t="s">
        <v>71</v>
      </c>
      <c r="AC142" s="231" t="s">
        <v>80</v>
      </c>
      <c r="AD142" s="231" t="s">
        <v>90</v>
      </c>
      <c r="AE142" s="231" t="s">
        <v>82</v>
      </c>
      <c r="AF142" s="231" t="s">
        <v>88</v>
      </c>
      <c r="AG142" s="231" t="s">
        <v>84</v>
      </c>
      <c r="AH142" s="231" t="s">
        <v>86</v>
      </c>
      <c r="AI142" s="231" t="s">
        <v>85</v>
      </c>
      <c r="AJ142" s="225"/>
      <c r="AK142" s="244"/>
      <c r="AL142" s="242"/>
      <c r="AM142" s="242"/>
      <c r="AN142" s="242"/>
      <c r="AO142" s="243"/>
      <c r="AP142" s="229"/>
      <c r="AQ142" s="229"/>
      <c r="AR142" s="229"/>
      <c r="AS142" s="229"/>
      <c r="AT142" s="229"/>
      <c r="AU142" s="229"/>
    </row>
    <row r="143" spans="2:74">
      <c r="B143" s="245" t="s">
        <v>92</v>
      </c>
      <c r="C143" s="212"/>
      <c r="D143" s="226" t="s">
        <v>71</v>
      </c>
      <c r="E143" s="226" t="s">
        <v>80</v>
      </c>
      <c r="F143" s="226" t="s">
        <v>93</v>
      </c>
      <c r="G143" s="226" t="s">
        <v>94</v>
      </c>
      <c r="H143" s="226" t="s">
        <v>95</v>
      </c>
      <c r="I143" s="226" t="s">
        <v>84</v>
      </c>
      <c r="J143" s="226" t="s">
        <v>51</v>
      </c>
      <c r="K143" s="226" t="s">
        <v>85</v>
      </c>
      <c r="L143" s="226"/>
      <c r="M143" s="246"/>
      <c r="N143" s="246"/>
      <c r="O143" s="246"/>
      <c r="P143" s="246"/>
      <c r="Q143" s="247"/>
      <c r="R143" s="248"/>
      <c r="S143" s="249"/>
      <c r="T143" s="249"/>
      <c r="U143" s="249"/>
      <c r="V143" s="249"/>
      <c r="W143" s="249"/>
      <c r="Y143" s="250"/>
      <c r="Z143" s="245" t="s">
        <v>92</v>
      </c>
      <c r="AA143" s="212"/>
      <c r="AB143" s="226" t="s">
        <v>71</v>
      </c>
      <c r="AC143" s="226" t="s">
        <v>80</v>
      </c>
      <c r="AD143" s="226" t="s">
        <v>93</v>
      </c>
      <c r="AE143" s="226" t="s">
        <v>94</v>
      </c>
      <c r="AF143" s="226" t="s">
        <v>95</v>
      </c>
      <c r="AG143" s="226" t="s">
        <v>84</v>
      </c>
      <c r="AH143" s="226" t="s">
        <v>96</v>
      </c>
      <c r="AI143" s="226" t="s">
        <v>85</v>
      </c>
      <c r="AJ143" s="212"/>
      <c r="AK143" s="251"/>
      <c r="AL143" s="246"/>
      <c r="AM143" s="246"/>
      <c r="AN143" s="246"/>
      <c r="AO143" s="247"/>
      <c r="AP143" s="248"/>
      <c r="AQ143" s="249"/>
      <c r="AR143" s="249"/>
      <c r="AS143" s="249"/>
      <c r="AT143" s="249"/>
      <c r="AU143" s="249"/>
    </row>
    <row r="144" spans="2:74">
      <c r="B144" s="252" t="s">
        <v>97</v>
      </c>
      <c r="C144" s="212"/>
      <c r="D144" s="226" t="s">
        <v>71</v>
      </c>
      <c r="E144" s="226" t="s">
        <v>80</v>
      </c>
      <c r="F144" s="226" t="s">
        <v>93</v>
      </c>
      <c r="G144" s="226" t="s">
        <v>94</v>
      </c>
      <c r="H144" s="226" t="s">
        <v>98</v>
      </c>
      <c r="I144" s="226" t="s">
        <v>84</v>
      </c>
      <c r="J144" s="226" t="s">
        <v>51</v>
      </c>
      <c r="K144" s="226" t="s">
        <v>85</v>
      </c>
      <c r="L144" s="226"/>
      <c r="M144" s="253"/>
      <c r="N144" s="253"/>
      <c r="O144" s="253"/>
      <c r="P144" s="253"/>
      <c r="Q144" s="254"/>
      <c r="R144" s="248"/>
      <c r="S144" s="249"/>
      <c r="T144" s="249"/>
      <c r="U144" s="249"/>
      <c r="V144" s="249"/>
      <c r="W144" s="249"/>
      <c r="Y144" s="250"/>
      <c r="Z144" s="252" t="s">
        <v>97</v>
      </c>
      <c r="AA144" s="212"/>
      <c r="AB144" s="226" t="s">
        <v>71</v>
      </c>
      <c r="AC144" s="226" t="s">
        <v>80</v>
      </c>
      <c r="AD144" s="226" t="s">
        <v>93</v>
      </c>
      <c r="AE144" s="226" t="s">
        <v>94</v>
      </c>
      <c r="AF144" s="226" t="s">
        <v>98</v>
      </c>
      <c r="AG144" s="226" t="s">
        <v>84</v>
      </c>
      <c r="AH144" s="226" t="s">
        <v>96</v>
      </c>
      <c r="AI144" s="226" t="s">
        <v>85</v>
      </c>
      <c r="AJ144" s="212"/>
      <c r="AK144" s="255"/>
      <c r="AL144" s="253"/>
      <c r="AM144" s="253"/>
      <c r="AN144" s="253"/>
      <c r="AO144" s="254"/>
      <c r="AP144" s="248"/>
      <c r="AQ144" s="249"/>
      <c r="AR144" s="249"/>
      <c r="AS144" s="249"/>
      <c r="AT144" s="249"/>
      <c r="AU144" s="249"/>
    </row>
    <row r="145" spans="2:47" ht="15.75" thickBot="1">
      <c r="B145" s="256" t="s">
        <v>99</v>
      </c>
      <c r="C145" s="257"/>
      <c r="D145" s="258" t="s">
        <v>71</v>
      </c>
      <c r="E145" s="258" t="s">
        <v>80</v>
      </c>
      <c r="F145" s="258" t="s">
        <v>93</v>
      </c>
      <c r="G145" s="258" t="s">
        <v>94</v>
      </c>
      <c r="H145" s="258" t="s">
        <v>100</v>
      </c>
      <c r="I145" s="258" t="s">
        <v>84</v>
      </c>
      <c r="J145" s="258" t="s">
        <v>51</v>
      </c>
      <c r="K145" s="258" t="s">
        <v>85</v>
      </c>
      <c r="L145" s="258"/>
      <c r="M145" s="259"/>
      <c r="N145" s="259"/>
      <c r="O145" s="259"/>
      <c r="P145" s="260"/>
      <c r="Q145" s="261"/>
      <c r="R145" s="249"/>
      <c r="S145" s="249"/>
      <c r="T145" s="249"/>
      <c r="U145" s="249"/>
      <c r="V145" s="249"/>
      <c r="W145" s="249"/>
      <c r="Y145" s="250"/>
      <c r="Z145" s="256" t="s">
        <v>99</v>
      </c>
      <c r="AA145" s="257"/>
      <c r="AB145" s="258" t="s">
        <v>71</v>
      </c>
      <c r="AC145" s="258" t="s">
        <v>80</v>
      </c>
      <c r="AD145" s="258" t="s">
        <v>93</v>
      </c>
      <c r="AE145" s="258" t="s">
        <v>94</v>
      </c>
      <c r="AF145" s="258" t="s">
        <v>100</v>
      </c>
      <c r="AG145" s="258" t="s">
        <v>84</v>
      </c>
      <c r="AH145" s="258" t="s">
        <v>96</v>
      </c>
      <c r="AI145" s="258" t="s">
        <v>85</v>
      </c>
      <c r="AJ145" s="257"/>
      <c r="AK145" s="262"/>
      <c r="AL145" s="259"/>
      <c r="AM145" s="259"/>
      <c r="AN145" s="259"/>
      <c r="AO145" s="261"/>
      <c r="AP145" s="249"/>
      <c r="AQ145" s="249"/>
      <c r="AR145" s="249"/>
      <c r="AS145" s="249"/>
      <c r="AT145" s="249"/>
      <c r="AU145" s="249"/>
    </row>
    <row r="146" spans="2:47" ht="16.5" thickBot="1">
      <c r="B146" s="11"/>
      <c r="R146" s="263"/>
      <c r="S146" s="263"/>
      <c r="T146" s="263"/>
      <c r="U146" s="263"/>
      <c r="V146" s="263"/>
      <c r="W146" s="263"/>
    </row>
    <row r="147" spans="2:47" ht="16.5" thickBot="1">
      <c r="B147" s="190" t="s">
        <v>101</v>
      </c>
      <c r="C147" s="191"/>
      <c r="D147" s="191"/>
      <c r="E147" s="191"/>
      <c r="F147" s="191"/>
      <c r="G147" s="191"/>
      <c r="H147" s="191"/>
      <c r="I147" s="191"/>
      <c r="J147" s="191"/>
      <c r="K147" s="191"/>
      <c r="L147" s="191"/>
      <c r="M147" s="264"/>
      <c r="N147" s="264"/>
      <c r="O147" s="265"/>
      <c r="P147" s="265"/>
      <c r="Q147" s="266"/>
      <c r="R147" s="267"/>
      <c r="S147" s="267"/>
      <c r="T147" s="267"/>
      <c r="U147" s="267"/>
      <c r="V147" s="267"/>
      <c r="W147" s="267"/>
      <c r="Y147" s="267"/>
      <c r="Z147" s="267"/>
      <c r="AA147" s="267"/>
      <c r="AB147" s="267"/>
      <c r="AC147" s="267"/>
      <c r="AD147" s="267"/>
      <c r="AE147" s="267"/>
      <c r="AF147" s="267"/>
      <c r="AG147" s="267"/>
      <c r="AH147" s="267"/>
      <c r="AI147" s="267"/>
      <c r="AJ147" s="267"/>
    </row>
    <row r="148" spans="2:47" s="205" customFormat="1" ht="16.5" hidden="1" thickBot="1">
      <c r="B148" s="268" t="s">
        <v>68</v>
      </c>
      <c r="C148" s="201"/>
      <c r="D148" s="201">
        <v>1</v>
      </c>
      <c r="E148" s="201"/>
      <c r="F148" s="201"/>
      <c r="G148" s="201"/>
      <c r="H148" s="201"/>
      <c r="I148" s="201"/>
      <c r="J148" s="201"/>
      <c r="K148" s="201"/>
      <c r="L148" s="201"/>
      <c r="M148" s="209"/>
      <c r="N148" s="209"/>
      <c r="O148" s="269"/>
      <c r="P148" s="269"/>
      <c r="Q148" s="270"/>
      <c r="R148" s="269"/>
      <c r="S148" s="269"/>
      <c r="T148" s="269"/>
      <c r="U148" s="269"/>
      <c r="V148" s="269"/>
      <c r="W148" s="269"/>
      <c r="Y148" s="269"/>
      <c r="Z148" s="269"/>
      <c r="AA148" s="269"/>
      <c r="AB148" s="269"/>
      <c r="AC148" s="269"/>
      <c r="AD148" s="269"/>
      <c r="AE148" s="269"/>
      <c r="AF148" s="269"/>
      <c r="AG148" s="269"/>
      <c r="AH148" s="269"/>
      <c r="AI148" s="269"/>
      <c r="AJ148" s="269"/>
    </row>
    <row r="149" spans="2:47" s="205" customFormat="1" ht="16.5" hidden="1" thickBot="1">
      <c r="B149" s="268"/>
      <c r="C149" s="201"/>
      <c r="D149" s="201"/>
      <c r="E149" s="201"/>
      <c r="F149" s="201"/>
      <c r="G149" s="201"/>
      <c r="H149" s="201"/>
      <c r="I149" s="201"/>
      <c r="J149" s="201"/>
      <c r="K149" s="201"/>
      <c r="L149" s="201"/>
      <c r="M149" s="209"/>
      <c r="N149" s="209"/>
      <c r="O149" s="269"/>
      <c r="P149" s="269"/>
      <c r="Q149" s="270"/>
      <c r="R149" s="269"/>
      <c r="S149" s="269"/>
      <c r="T149" s="269"/>
      <c r="U149" s="269"/>
      <c r="V149" s="269"/>
      <c r="W149" s="269"/>
      <c r="Y149" s="269"/>
      <c r="Z149" s="269"/>
      <c r="AA149" s="269"/>
      <c r="AB149" s="269"/>
      <c r="AC149" s="269"/>
      <c r="AD149" s="269"/>
      <c r="AE149" s="269"/>
      <c r="AF149" s="269"/>
      <c r="AG149" s="269"/>
      <c r="AH149" s="269"/>
      <c r="AI149" s="269"/>
      <c r="AJ149" s="269"/>
    </row>
    <row r="150" spans="2:47" ht="26.25" thickBot="1">
      <c r="B150" s="114"/>
      <c r="C150" s="271"/>
      <c r="D150" s="271"/>
      <c r="E150" s="271"/>
      <c r="F150" s="271"/>
      <c r="G150" s="271"/>
      <c r="H150" s="271"/>
      <c r="I150" s="271"/>
      <c r="J150" s="271"/>
      <c r="K150" s="271"/>
      <c r="L150" s="271"/>
      <c r="M150" s="219" t="s">
        <v>102</v>
      </c>
      <c r="N150" s="272" t="s">
        <v>102</v>
      </c>
      <c r="O150" s="220" t="s">
        <v>102</v>
      </c>
      <c r="P150" s="220" t="s">
        <v>102</v>
      </c>
      <c r="Q150" s="216" t="s">
        <v>102</v>
      </c>
      <c r="R150" s="212"/>
      <c r="S150" s="212"/>
      <c r="T150" s="212"/>
      <c r="U150" s="212"/>
      <c r="V150" s="212"/>
      <c r="W150" s="212"/>
      <c r="Y150" s="217"/>
      <c r="Z150" s="217"/>
      <c r="AA150" s="217"/>
      <c r="AB150" s="217"/>
      <c r="AC150" s="217"/>
      <c r="AD150" s="217"/>
      <c r="AE150" s="217"/>
      <c r="AF150" s="217"/>
      <c r="AG150" s="217"/>
      <c r="AH150" s="217"/>
      <c r="AI150" s="217"/>
      <c r="AJ150" s="217"/>
    </row>
    <row r="151" spans="2:47" ht="15.75" thickBot="1">
      <c r="B151" s="211" t="s">
        <v>25</v>
      </c>
      <c r="C151" s="212"/>
      <c r="D151" s="273" t="s">
        <v>71</v>
      </c>
      <c r="E151" s="273" t="s">
        <v>72</v>
      </c>
      <c r="F151" s="273" t="s">
        <v>73</v>
      </c>
      <c r="G151" s="273" t="s">
        <v>74</v>
      </c>
      <c r="H151" s="273" t="s">
        <v>75</v>
      </c>
      <c r="I151" s="273" t="s">
        <v>76</v>
      </c>
      <c r="J151" s="273" t="s">
        <v>77</v>
      </c>
      <c r="K151" s="273" t="s">
        <v>78</v>
      </c>
      <c r="L151" s="273"/>
      <c r="M151" s="221" t="str">
        <f t="array" ref="M151:Q151">Years</f>
        <v>2008/09</v>
      </c>
      <c r="N151" s="222" t="str">
        <v>2009/10</v>
      </c>
      <c r="O151" s="222" t="str">
        <v>2010/11</v>
      </c>
      <c r="P151" s="222" t="str">
        <v>2011/12</v>
      </c>
      <c r="Q151" s="223" t="str">
        <v>2012/13</v>
      </c>
      <c r="R151" s="212"/>
      <c r="S151" s="212"/>
      <c r="T151" s="212"/>
      <c r="U151" s="212"/>
      <c r="V151" s="212"/>
      <c r="W151" s="212"/>
      <c r="Y151" s="212"/>
      <c r="Z151" s="212"/>
      <c r="AA151" s="212"/>
      <c r="AB151" s="212"/>
      <c r="AC151" s="212"/>
      <c r="AD151" s="212"/>
      <c r="AE151" s="212"/>
      <c r="AF151" s="212"/>
      <c r="AG151" s="212"/>
      <c r="AH151" s="212"/>
      <c r="AI151" s="212"/>
      <c r="AJ151" s="212"/>
    </row>
    <row r="152" spans="2:47">
      <c r="B152" s="274" t="s">
        <v>103</v>
      </c>
      <c r="C152" s="225"/>
      <c r="D152" s="226" t="s">
        <v>71</v>
      </c>
      <c r="E152" s="226" t="s">
        <v>80</v>
      </c>
      <c r="F152" s="226" t="s">
        <v>81</v>
      </c>
      <c r="G152" s="226" t="s">
        <v>82</v>
      </c>
      <c r="H152" s="226" t="s">
        <v>58</v>
      </c>
      <c r="I152" s="226" t="s">
        <v>104</v>
      </c>
      <c r="J152" s="226" t="s">
        <v>105</v>
      </c>
      <c r="K152" s="226" t="s">
        <v>106</v>
      </c>
      <c r="L152" s="226"/>
      <c r="M152" s="275"/>
      <c r="N152" s="276"/>
      <c r="O152" s="276"/>
      <c r="P152" s="276"/>
      <c r="Q152" s="277"/>
      <c r="R152" s="249"/>
      <c r="S152" s="249"/>
      <c r="T152" s="249"/>
      <c r="U152" s="249"/>
      <c r="V152" s="249"/>
      <c r="W152" s="249"/>
      <c r="Y152" s="250"/>
      <c r="Z152" s="250"/>
      <c r="AA152" s="250"/>
      <c r="AB152" s="250"/>
      <c r="AC152" s="250"/>
      <c r="AD152" s="250"/>
      <c r="AE152" s="250"/>
      <c r="AF152" s="250"/>
      <c r="AG152" s="250"/>
      <c r="AH152" s="250"/>
      <c r="AI152" s="250"/>
      <c r="AJ152" s="250"/>
    </row>
    <row r="153" spans="2:47">
      <c r="B153" s="278" t="s">
        <v>107</v>
      </c>
      <c r="C153" s="225"/>
      <c r="D153" s="226" t="s">
        <v>71</v>
      </c>
      <c r="E153" s="226" t="s">
        <v>80</v>
      </c>
      <c r="F153" s="226" t="s">
        <v>81</v>
      </c>
      <c r="G153" s="226" t="s">
        <v>82</v>
      </c>
      <c r="H153" s="226" t="s">
        <v>58</v>
      </c>
      <c r="I153" s="226" t="s">
        <v>104</v>
      </c>
      <c r="J153" s="226" t="s">
        <v>105</v>
      </c>
      <c r="K153" s="226" t="s">
        <v>106</v>
      </c>
      <c r="L153" s="226"/>
      <c r="M153" s="279"/>
      <c r="N153" s="280"/>
      <c r="O153" s="280"/>
      <c r="P153" s="280"/>
      <c r="Q153" s="281"/>
      <c r="R153" s="249"/>
      <c r="S153" s="249"/>
      <c r="T153" s="249"/>
      <c r="U153" s="249"/>
      <c r="V153" s="249"/>
      <c r="W153" s="249"/>
      <c r="Y153" s="250"/>
      <c r="Z153" s="250"/>
      <c r="AA153" s="250"/>
      <c r="AB153" s="250"/>
      <c r="AC153" s="250"/>
      <c r="AD153" s="250"/>
      <c r="AE153" s="250"/>
      <c r="AF153" s="250"/>
      <c r="AG153" s="250"/>
      <c r="AH153" s="250"/>
      <c r="AI153" s="250"/>
      <c r="AJ153" s="250"/>
    </row>
    <row r="154" spans="2:47" ht="15.75" thickBot="1">
      <c r="B154" s="282" t="s">
        <v>108</v>
      </c>
      <c r="C154" s="225"/>
      <c r="D154" s="226" t="s">
        <v>71</v>
      </c>
      <c r="E154" s="226" t="s">
        <v>80</v>
      </c>
      <c r="F154" s="226" t="s">
        <v>81</v>
      </c>
      <c r="G154" s="226" t="s">
        <v>82</v>
      </c>
      <c r="H154" s="226" t="s">
        <v>109</v>
      </c>
      <c r="I154" s="226" t="s">
        <v>104</v>
      </c>
      <c r="J154" s="226" t="s">
        <v>105</v>
      </c>
      <c r="K154" s="226" t="s">
        <v>106</v>
      </c>
      <c r="L154" s="226"/>
      <c r="M154" s="283"/>
      <c r="N154" s="284"/>
      <c r="O154" s="284"/>
      <c r="P154" s="284"/>
      <c r="Q154" s="285"/>
      <c r="R154" s="249"/>
      <c r="S154" s="249"/>
      <c r="T154" s="249"/>
      <c r="U154" s="249"/>
      <c r="V154" s="249"/>
      <c r="W154" s="249"/>
      <c r="Y154" s="250"/>
      <c r="Z154" s="250"/>
      <c r="AA154" s="250"/>
      <c r="AB154" s="250"/>
      <c r="AC154" s="250"/>
      <c r="AD154" s="250"/>
      <c r="AE154" s="250"/>
      <c r="AF154" s="250"/>
      <c r="AG154" s="250"/>
      <c r="AH154" s="250"/>
      <c r="AI154" s="250"/>
      <c r="AJ154" s="250"/>
    </row>
    <row r="155" spans="2:47">
      <c r="B155" s="237" t="s">
        <v>110</v>
      </c>
      <c r="C155" s="225"/>
      <c r="D155" s="231" t="s">
        <v>71</v>
      </c>
      <c r="E155" s="231" t="s">
        <v>80</v>
      </c>
      <c r="F155" s="231" t="s">
        <v>90</v>
      </c>
      <c r="G155" s="231" t="s">
        <v>82</v>
      </c>
      <c r="H155" s="231" t="s">
        <v>83</v>
      </c>
      <c r="I155" s="231" t="s">
        <v>84</v>
      </c>
      <c r="J155" s="231" t="s">
        <v>60</v>
      </c>
      <c r="K155" s="231" t="s">
        <v>85</v>
      </c>
      <c r="L155" s="231"/>
      <c r="M155" s="286"/>
      <c r="N155" s="287"/>
      <c r="O155" s="287"/>
      <c r="P155" s="287"/>
      <c r="Q155" s="288"/>
      <c r="R155" s="229"/>
      <c r="S155" s="229"/>
      <c r="T155" s="229"/>
      <c r="U155" s="229"/>
      <c r="V155" s="229"/>
      <c r="W155" s="229"/>
      <c r="Y155" s="230"/>
      <c r="Z155" s="230"/>
      <c r="AA155" s="230"/>
      <c r="AB155" s="230"/>
      <c r="AC155" s="230"/>
      <c r="AD155" s="230"/>
      <c r="AE155" s="230"/>
      <c r="AF155" s="230"/>
      <c r="AG155" s="230"/>
      <c r="AH155" s="230"/>
      <c r="AI155" s="230"/>
      <c r="AJ155" s="230"/>
      <c r="AK155" s="230"/>
      <c r="AL155" s="230"/>
      <c r="AM155" s="230"/>
      <c r="AN155" s="230"/>
      <c r="AO155" s="289"/>
    </row>
    <row r="156" spans="2:47">
      <c r="B156" s="290" t="s">
        <v>111</v>
      </c>
      <c r="C156" s="225"/>
      <c r="D156" s="231" t="s">
        <v>71</v>
      </c>
      <c r="E156" s="231" t="s">
        <v>80</v>
      </c>
      <c r="F156" s="231" t="s">
        <v>90</v>
      </c>
      <c r="G156" s="231" t="s">
        <v>82</v>
      </c>
      <c r="H156" s="231" t="s">
        <v>88</v>
      </c>
      <c r="I156" s="231" t="s">
        <v>84</v>
      </c>
      <c r="J156" s="231" t="s">
        <v>60</v>
      </c>
      <c r="K156" s="231" t="s">
        <v>85</v>
      </c>
      <c r="L156" s="231"/>
      <c r="M156" s="291"/>
      <c r="N156" s="292"/>
      <c r="O156" s="292"/>
      <c r="P156" s="292"/>
      <c r="Q156" s="293"/>
      <c r="R156" s="229"/>
      <c r="S156" s="229"/>
      <c r="T156" s="229"/>
      <c r="U156" s="229"/>
      <c r="V156" s="229"/>
      <c r="W156" s="229"/>
      <c r="Y156" s="230"/>
      <c r="Z156" s="230"/>
      <c r="AA156" s="230"/>
      <c r="AB156" s="230"/>
      <c r="AC156" s="230"/>
      <c r="AD156" s="230"/>
      <c r="AE156" s="230"/>
      <c r="AF156" s="230"/>
      <c r="AG156" s="230"/>
      <c r="AH156" s="230"/>
      <c r="AI156" s="230"/>
      <c r="AJ156" s="230"/>
      <c r="AK156" s="230"/>
      <c r="AL156" s="230"/>
      <c r="AM156" s="230"/>
      <c r="AN156" s="230"/>
      <c r="AO156" s="289"/>
    </row>
    <row r="157" spans="2:47" ht="15.75" thickBot="1">
      <c r="B157" s="294" t="s">
        <v>112</v>
      </c>
      <c r="C157" s="225"/>
      <c r="D157" s="226" t="s">
        <v>71</v>
      </c>
      <c r="E157" s="226" t="s">
        <v>80</v>
      </c>
      <c r="F157" s="226" t="s">
        <v>90</v>
      </c>
      <c r="G157" s="226" t="s">
        <v>113</v>
      </c>
      <c r="H157" s="226" t="s">
        <v>109</v>
      </c>
      <c r="I157" s="226" t="s">
        <v>104</v>
      </c>
      <c r="J157" s="226" t="s">
        <v>105</v>
      </c>
      <c r="K157" s="226" t="s">
        <v>106</v>
      </c>
      <c r="L157" s="226"/>
      <c r="M157" s="295"/>
      <c r="N157" s="296"/>
      <c r="O157" s="296"/>
      <c r="P157" s="296"/>
      <c r="Q157" s="297"/>
      <c r="R157" s="229"/>
      <c r="S157" s="229"/>
      <c r="T157" s="229"/>
      <c r="U157" s="229"/>
      <c r="V157" s="229"/>
      <c r="W157" s="229"/>
      <c r="Y157" s="230"/>
      <c r="Z157" s="230"/>
      <c r="AA157" s="230"/>
      <c r="AB157" s="230"/>
      <c r="AC157" s="230"/>
      <c r="AD157" s="230"/>
      <c r="AE157" s="230"/>
      <c r="AF157" s="230"/>
      <c r="AG157" s="230"/>
      <c r="AH157" s="230"/>
      <c r="AI157" s="230"/>
      <c r="AJ157" s="230"/>
      <c r="AK157" s="230"/>
      <c r="AL157" s="230"/>
      <c r="AM157" s="230"/>
      <c r="AN157" s="230"/>
      <c r="AO157" s="289"/>
    </row>
    <row r="158" spans="2:47">
      <c r="B158" s="274" t="s">
        <v>114</v>
      </c>
      <c r="C158" s="212"/>
      <c r="D158" s="226" t="s">
        <v>71</v>
      </c>
      <c r="E158" s="226" t="s">
        <v>80</v>
      </c>
      <c r="F158" s="226" t="s">
        <v>93</v>
      </c>
      <c r="G158" s="226" t="s">
        <v>94</v>
      </c>
      <c r="H158" s="226" t="s">
        <v>95</v>
      </c>
      <c r="I158" s="226" t="s">
        <v>115</v>
      </c>
      <c r="J158" s="226" t="s">
        <v>105</v>
      </c>
      <c r="K158" s="226" t="s">
        <v>106</v>
      </c>
      <c r="L158" s="226"/>
      <c r="M158" s="275"/>
      <c r="N158" s="276"/>
      <c r="O158" s="276"/>
      <c r="P158" s="276"/>
      <c r="Q158" s="277"/>
      <c r="R158" s="249"/>
      <c r="S158" s="249"/>
      <c r="T158" s="249"/>
      <c r="U158" s="249"/>
      <c r="V158" s="249"/>
      <c r="W158" s="249"/>
      <c r="Y158" s="250"/>
      <c r="Z158" s="250"/>
      <c r="AA158" s="250"/>
      <c r="AB158" s="250"/>
      <c r="AC158" s="250"/>
      <c r="AD158" s="250"/>
      <c r="AE158" s="250"/>
      <c r="AF158" s="250"/>
      <c r="AG158" s="250"/>
      <c r="AH158" s="250"/>
      <c r="AI158" s="250"/>
      <c r="AJ158" s="250"/>
    </row>
    <row r="159" spans="2:47">
      <c r="B159" s="278" t="s">
        <v>116</v>
      </c>
      <c r="C159" s="212"/>
      <c r="D159" s="226" t="s">
        <v>71</v>
      </c>
      <c r="E159" s="226" t="s">
        <v>80</v>
      </c>
      <c r="F159" s="226" t="s">
        <v>93</v>
      </c>
      <c r="G159" s="226" t="s">
        <v>94</v>
      </c>
      <c r="H159" s="226" t="s">
        <v>98</v>
      </c>
      <c r="I159" s="226" t="s">
        <v>115</v>
      </c>
      <c r="J159" s="226" t="s">
        <v>105</v>
      </c>
      <c r="K159" s="226" t="s">
        <v>106</v>
      </c>
      <c r="L159" s="226"/>
      <c r="M159" s="279"/>
      <c r="N159" s="280"/>
      <c r="O159" s="280"/>
      <c r="P159" s="280"/>
      <c r="Q159" s="281"/>
      <c r="R159" s="249"/>
      <c r="S159" s="249"/>
      <c r="T159" s="249"/>
      <c r="U159" s="249"/>
      <c r="V159" s="249"/>
      <c r="W159" s="249"/>
      <c r="Y159" s="250"/>
      <c r="Z159" s="250"/>
      <c r="AA159" s="250"/>
      <c r="AB159" s="250"/>
      <c r="AC159" s="250"/>
      <c r="AD159" s="250"/>
      <c r="AE159" s="250"/>
      <c r="AF159" s="250"/>
      <c r="AG159" s="250"/>
      <c r="AH159" s="250"/>
      <c r="AI159" s="250"/>
      <c r="AJ159" s="250"/>
    </row>
    <row r="160" spans="2:47" ht="15.75" thickBot="1">
      <c r="B160" s="256" t="s">
        <v>117</v>
      </c>
      <c r="C160" s="257"/>
      <c r="D160" s="258" t="s">
        <v>71</v>
      </c>
      <c r="E160" s="258" t="s">
        <v>80</v>
      </c>
      <c r="F160" s="258" t="s">
        <v>93</v>
      </c>
      <c r="G160" s="258" t="s">
        <v>94</v>
      </c>
      <c r="H160" s="258" t="s">
        <v>100</v>
      </c>
      <c r="I160" s="258" t="s">
        <v>115</v>
      </c>
      <c r="J160" s="258" t="s">
        <v>105</v>
      </c>
      <c r="K160" s="258" t="s">
        <v>106</v>
      </c>
      <c r="L160" s="258"/>
      <c r="M160" s="298"/>
      <c r="N160" s="299"/>
      <c r="O160" s="299"/>
      <c r="P160" s="299"/>
      <c r="Q160" s="300"/>
      <c r="R160" s="249"/>
      <c r="S160" s="249"/>
      <c r="T160" s="249"/>
      <c r="U160" s="249"/>
      <c r="V160" s="249"/>
      <c r="W160" s="249"/>
      <c r="Y160" s="250"/>
      <c r="Z160" s="250"/>
      <c r="AA160" s="250"/>
      <c r="AB160" s="250"/>
      <c r="AC160" s="250"/>
      <c r="AD160" s="250"/>
      <c r="AE160" s="250"/>
      <c r="AF160" s="250"/>
      <c r="AG160" s="250"/>
      <c r="AH160" s="250"/>
      <c r="AI160" s="250"/>
      <c r="AJ160" s="250"/>
    </row>
    <row r="162" spans="2:59">
      <c r="AW162" s="109"/>
      <c r="AX162" s="109"/>
      <c r="AY162" s="109"/>
      <c r="AZ162" s="109"/>
      <c r="BA162" s="109"/>
      <c r="BB162" s="109"/>
      <c r="BC162" s="109"/>
    </row>
    <row r="163" spans="2:59">
      <c r="B163" s="109"/>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c r="AA163" s="109"/>
      <c r="AB163" s="109"/>
      <c r="AC163" s="109"/>
      <c r="AD163" s="109"/>
      <c r="AE163" s="109"/>
      <c r="AF163" s="109"/>
      <c r="AG163" s="109"/>
      <c r="AH163" s="109"/>
      <c r="AI163" s="109"/>
      <c r="AJ163" s="109"/>
      <c r="AK163" s="109"/>
      <c r="AL163" s="109"/>
      <c r="AM163" s="109"/>
      <c r="AN163" s="109"/>
      <c r="AO163" s="109"/>
      <c r="AW163" s="109"/>
      <c r="AX163" s="109"/>
      <c r="AY163" s="109"/>
      <c r="AZ163" s="109"/>
      <c r="BA163" s="109"/>
      <c r="BB163" s="109"/>
      <c r="BC163" s="109"/>
    </row>
    <row r="164" spans="2:59">
      <c r="B164" s="109"/>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c r="Z164" s="109"/>
      <c r="AA164" s="109"/>
      <c r="AB164" s="109"/>
      <c r="AC164" s="109"/>
      <c r="AD164" s="109"/>
      <c r="AE164" s="109"/>
      <c r="AF164" s="109"/>
      <c r="AG164" s="109"/>
      <c r="AH164" s="109"/>
      <c r="AI164" s="109"/>
      <c r="AJ164" s="109"/>
      <c r="AK164" s="109"/>
      <c r="AL164" s="109"/>
      <c r="AM164" s="109"/>
      <c r="AN164" s="109"/>
      <c r="AO164" s="109"/>
      <c r="AW164" s="109"/>
      <c r="AX164" s="109"/>
      <c r="AY164" s="109"/>
      <c r="AZ164" s="109"/>
      <c r="BA164" s="109"/>
      <c r="BB164" s="109"/>
      <c r="BC164" s="109"/>
    </row>
    <row r="165" spans="2:59">
      <c r="B165" s="109"/>
      <c r="C165" s="109"/>
      <c r="D165" s="109"/>
      <c r="E165" s="109"/>
      <c r="F165" s="109"/>
      <c r="G165" s="109"/>
      <c r="H165" s="109"/>
      <c r="I165" s="109"/>
      <c r="J165" s="109"/>
      <c r="K165" s="109"/>
      <c r="L165" s="109"/>
      <c r="M165" s="109"/>
      <c r="N165" s="109"/>
      <c r="O165" s="109"/>
      <c r="P165" s="109"/>
      <c r="Q165" s="109"/>
      <c r="R165" s="109"/>
      <c r="S165" s="109"/>
      <c r="T165" s="109"/>
      <c r="U165" s="109"/>
      <c r="V165" s="109"/>
      <c r="W165" s="109"/>
      <c r="X165" s="109"/>
      <c r="Y165" s="109"/>
      <c r="Z165" s="109"/>
      <c r="AA165" s="109"/>
      <c r="AB165" s="109"/>
      <c r="AC165" s="109"/>
      <c r="AD165" s="109"/>
      <c r="AE165" s="109"/>
      <c r="AF165" s="109"/>
      <c r="AG165" s="109"/>
      <c r="AH165" s="109"/>
      <c r="AI165" s="109"/>
      <c r="AJ165" s="109"/>
      <c r="AK165" s="109"/>
      <c r="AL165" s="109"/>
      <c r="AM165" s="109"/>
      <c r="AN165" s="109"/>
      <c r="AO165" s="109"/>
      <c r="AW165" s="109"/>
      <c r="AX165" s="109"/>
      <c r="AY165" s="109"/>
      <c r="AZ165" s="109"/>
      <c r="BA165" s="109"/>
      <c r="BB165" s="109"/>
      <c r="BC165" s="109"/>
    </row>
    <row r="166" spans="2:59">
      <c r="B166" s="109"/>
      <c r="C166" s="109"/>
      <c r="D166" s="109"/>
      <c r="E166" s="109"/>
      <c r="F166" s="109"/>
      <c r="G166" s="109"/>
      <c r="H166" s="109"/>
      <c r="I166" s="109"/>
      <c r="J166" s="109"/>
      <c r="K166" s="109"/>
      <c r="L166" s="109"/>
      <c r="M166" s="109"/>
      <c r="N166" s="109"/>
      <c r="O166" s="109"/>
      <c r="P166" s="109"/>
      <c r="Q166" s="109"/>
      <c r="R166" s="109"/>
      <c r="S166" s="109"/>
      <c r="T166" s="109"/>
      <c r="U166" s="109"/>
      <c r="V166" s="109"/>
      <c r="W166" s="109"/>
      <c r="X166" s="109"/>
      <c r="Y166" s="109"/>
      <c r="Z166" s="109"/>
      <c r="AA166" s="109"/>
      <c r="AB166" s="109"/>
      <c r="AC166" s="109"/>
      <c r="AD166" s="109"/>
      <c r="AE166" s="109"/>
      <c r="AF166" s="109"/>
      <c r="AG166" s="109"/>
      <c r="AH166" s="109"/>
      <c r="AI166" s="109"/>
      <c r="AJ166" s="109"/>
      <c r="AK166" s="109"/>
      <c r="AL166" s="109"/>
      <c r="AM166" s="109"/>
      <c r="AN166" s="109"/>
      <c r="AO166" s="109"/>
      <c r="AW166" s="109"/>
      <c r="AX166" s="109"/>
      <c r="AY166" s="109"/>
      <c r="AZ166" s="109"/>
      <c r="BA166" s="109"/>
      <c r="BB166" s="109"/>
      <c r="BC166" s="109"/>
    </row>
    <row r="167" spans="2:59">
      <c r="B167" s="109"/>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c r="Z167" s="109"/>
      <c r="AA167" s="109"/>
      <c r="AB167" s="109"/>
      <c r="AC167" s="109"/>
      <c r="AD167" s="109"/>
      <c r="AE167" s="109"/>
      <c r="AF167" s="109"/>
      <c r="AG167" s="109"/>
      <c r="AH167" s="109"/>
      <c r="AI167" s="109"/>
      <c r="AJ167" s="109"/>
      <c r="AK167" s="109"/>
      <c r="AL167" s="109"/>
      <c r="AM167" s="109"/>
      <c r="AN167" s="109"/>
      <c r="AO167" s="109"/>
      <c r="AQ167" s="109"/>
      <c r="AR167" s="109"/>
      <c r="AS167" s="109"/>
      <c r="AT167" s="109"/>
      <c r="AU167" s="109"/>
      <c r="AV167" s="109"/>
      <c r="AW167" s="109"/>
      <c r="AX167" s="109"/>
      <c r="AY167" s="109"/>
      <c r="AZ167" s="109"/>
      <c r="BA167" s="109"/>
      <c r="BB167" s="109"/>
      <c r="BC167" s="109"/>
    </row>
    <row r="168" spans="2:59" ht="15.75">
      <c r="B168" s="11" t="s">
        <v>118</v>
      </c>
      <c r="C168" s="11"/>
      <c r="D168" s="11"/>
      <c r="E168" s="11"/>
      <c r="F168" s="11"/>
      <c r="G168" s="11"/>
      <c r="H168" s="11"/>
      <c r="I168" s="11"/>
      <c r="J168" s="11"/>
      <c r="K168" s="11"/>
      <c r="L168" s="11"/>
      <c r="M168" s="11"/>
      <c r="N168" s="109"/>
      <c r="O168" s="109"/>
      <c r="P168" s="109"/>
      <c r="Q168" s="109"/>
      <c r="R168" s="109"/>
      <c r="S168" s="109"/>
      <c r="T168" s="109"/>
      <c r="U168" s="109"/>
      <c r="V168" s="109"/>
      <c r="W168" s="109"/>
      <c r="X168" s="109"/>
      <c r="Y168" s="109"/>
      <c r="Z168" s="109"/>
      <c r="AA168" s="109"/>
      <c r="AB168" s="109"/>
      <c r="AC168" s="109"/>
      <c r="AD168" s="109"/>
      <c r="AE168" s="109"/>
      <c r="AF168" s="109"/>
      <c r="AG168" s="109"/>
      <c r="AH168" s="109"/>
      <c r="AI168" s="109"/>
      <c r="AJ168" s="109"/>
      <c r="AK168" s="109"/>
      <c r="AL168" s="109"/>
      <c r="AM168" s="109"/>
      <c r="AN168" s="109"/>
      <c r="AO168" s="109"/>
      <c r="AP168" s="109"/>
      <c r="AQ168" s="109"/>
      <c r="AR168" s="109"/>
      <c r="AS168" s="109"/>
      <c r="AT168" s="109"/>
      <c r="AU168" s="109"/>
      <c r="AV168" s="109"/>
      <c r="AW168" s="109"/>
      <c r="AX168" s="109"/>
      <c r="AY168" s="109"/>
      <c r="AZ168" s="109"/>
      <c r="BA168" s="109"/>
      <c r="BB168" s="109"/>
      <c r="BC168" s="109"/>
      <c r="BD168" s="109"/>
    </row>
    <row r="169" spans="2:59" ht="15.75" thickBot="1">
      <c r="B169" s="301"/>
      <c r="C169" s="301"/>
      <c r="D169" s="301"/>
      <c r="E169" s="301"/>
      <c r="F169" s="301"/>
      <c r="G169" s="301"/>
      <c r="H169" s="301"/>
      <c r="I169" s="301"/>
      <c r="J169" s="301"/>
      <c r="K169" s="301"/>
      <c r="L169" s="301"/>
      <c r="M169" s="301"/>
      <c r="N169" s="302"/>
      <c r="O169" s="302"/>
      <c r="P169" s="302"/>
      <c r="Q169" s="302"/>
      <c r="R169" s="302"/>
      <c r="S169" s="303"/>
      <c r="T169" s="303"/>
      <c r="U169" s="303"/>
      <c r="V169" s="303"/>
      <c r="W169" s="303"/>
      <c r="X169" s="303"/>
      <c r="Y169" s="303"/>
      <c r="Z169" s="303"/>
      <c r="AA169" s="302"/>
      <c r="AB169" s="302"/>
      <c r="AC169" s="302"/>
      <c r="AD169" s="302"/>
      <c r="AE169" s="302"/>
      <c r="AF169" s="302"/>
      <c r="AG169" s="302"/>
      <c r="AH169" s="302"/>
      <c r="AI169" s="302"/>
      <c r="AJ169" s="302"/>
      <c r="AK169" s="109"/>
      <c r="AL169" s="109"/>
      <c r="AM169" s="109"/>
      <c r="AN169" s="109"/>
      <c r="AO169" s="109"/>
      <c r="AP169" s="109"/>
      <c r="AQ169" s="109"/>
      <c r="AR169" s="109"/>
      <c r="AS169" s="109"/>
      <c r="AT169" s="109"/>
      <c r="AU169" s="109"/>
      <c r="AV169" s="109"/>
      <c r="AW169" s="109"/>
      <c r="AX169" s="109"/>
      <c r="AY169" s="109"/>
      <c r="AZ169" s="109"/>
      <c r="BA169" s="109"/>
      <c r="BB169" s="109"/>
      <c r="BC169" s="109"/>
      <c r="BD169" s="109"/>
    </row>
    <row r="170" spans="2:59">
      <c r="B170" s="304" t="s">
        <v>119</v>
      </c>
      <c r="C170" s="305"/>
      <c r="D170" s="305"/>
      <c r="E170" s="305"/>
      <c r="F170" s="305"/>
      <c r="G170" s="305"/>
      <c r="H170" s="305"/>
      <c r="I170" s="305"/>
      <c r="J170" s="305"/>
      <c r="K170" s="305"/>
      <c r="L170" s="305"/>
      <c r="M170" s="306" t="str">
        <f t="array" ref="M170:Q170">Years</f>
        <v>2008/09</v>
      </c>
      <c r="N170" s="306" t="str">
        <v>2009/10</v>
      </c>
      <c r="O170" s="306" t="str">
        <v>2010/11</v>
      </c>
      <c r="P170" s="306" t="str">
        <v>2011/12</v>
      </c>
      <c r="Q170" s="307" t="str">
        <v>2012/13</v>
      </c>
      <c r="R170" s="308"/>
      <c r="S170" s="308"/>
      <c r="T170" s="308"/>
      <c r="U170" s="308"/>
      <c r="V170" s="308"/>
      <c r="W170" s="308"/>
      <c r="X170" s="308"/>
      <c r="Y170" s="308"/>
      <c r="Z170" s="309"/>
      <c r="AA170" s="309"/>
      <c r="AB170" s="309"/>
      <c r="AC170" s="309"/>
      <c r="AD170" s="309"/>
      <c r="AE170" s="309"/>
      <c r="AF170" s="309"/>
      <c r="AG170" s="309"/>
      <c r="AH170" s="309"/>
      <c r="AI170" s="309"/>
      <c r="AJ170" s="109"/>
      <c r="AK170" s="109"/>
      <c r="AL170" s="109"/>
      <c r="AM170" s="109"/>
      <c r="AN170" s="109"/>
      <c r="AO170" s="109"/>
      <c r="AP170" s="109"/>
      <c r="AQ170" s="109"/>
      <c r="AR170" s="109"/>
      <c r="AS170" s="109"/>
      <c r="AT170" s="109"/>
      <c r="AU170" s="109"/>
      <c r="AV170" s="109"/>
      <c r="AW170" s="109"/>
      <c r="AX170" s="109"/>
      <c r="AY170" s="109"/>
      <c r="AZ170" s="109"/>
      <c r="BA170" s="109"/>
      <c r="BB170" s="109"/>
      <c r="BC170" s="109"/>
    </row>
    <row r="171" spans="2:59" ht="15.75" thickBot="1">
      <c r="B171" s="310" t="s">
        <v>120</v>
      </c>
      <c r="C171" s="311"/>
      <c r="D171" s="311"/>
      <c r="E171" s="311"/>
      <c r="F171" s="311"/>
      <c r="G171" s="311"/>
      <c r="H171" s="311"/>
      <c r="I171" s="311"/>
      <c r="J171" s="311"/>
      <c r="K171" s="311"/>
      <c r="L171" s="311"/>
      <c r="M171" s="312" t="s">
        <v>121</v>
      </c>
      <c r="N171" s="312" t="s">
        <v>121</v>
      </c>
      <c r="O171" s="312" t="s">
        <v>121</v>
      </c>
      <c r="P171" s="312" t="s">
        <v>121</v>
      </c>
      <c r="Q171" s="313" t="s">
        <v>121</v>
      </c>
      <c r="R171" s="314"/>
      <c r="S171" s="314"/>
      <c r="T171" s="314"/>
      <c r="U171" s="314"/>
      <c r="V171" s="314"/>
      <c r="W171" s="314"/>
      <c r="X171" s="314"/>
      <c r="Y171" s="314"/>
      <c r="Z171" s="315"/>
      <c r="AA171" s="315"/>
      <c r="AB171" s="315"/>
      <c r="AC171" s="315"/>
      <c r="AD171" s="315"/>
      <c r="AE171" s="315"/>
      <c r="AF171" s="315"/>
      <c r="AG171" s="315"/>
      <c r="AH171" s="315"/>
      <c r="AI171" s="315"/>
      <c r="AJ171" s="109"/>
      <c r="AK171" s="109"/>
      <c r="AL171" s="109"/>
      <c r="AM171" s="109"/>
      <c r="AN171" s="109"/>
      <c r="AO171" s="109"/>
      <c r="AP171" s="109"/>
      <c r="AQ171" s="109"/>
      <c r="AR171" s="109"/>
      <c r="AS171" s="109"/>
      <c r="AT171" s="109"/>
      <c r="AU171" s="109"/>
      <c r="AV171" s="109"/>
      <c r="AW171" s="109"/>
      <c r="AX171" s="109"/>
      <c r="AY171" s="109"/>
      <c r="AZ171" s="109"/>
      <c r="BA171" s="109"/>
      <c r="BB171" s="109"/>
      <c r="BC171" s="109"/>
    </row>
    <row r="172" spans="2:59" ht="15.75">
      <c r="B172" s="316" t="s">
        <v>122</v>
      </c>
      <c r="C172" s="317"/>
      <c r="D172" s="317"/>
      <c r="E172" s="317"/>
      <c r="F172" s="317"/>
      <c r="G172" s="317"/>
      <c r="H172" s="317"/>
      <c r="I172" s="317"/>
      <c r="J172" s="317"/>
      <c r="K172" s="317"/>
      <c r="L172" s="317"/>
      <c r="M172" s="318"/>
      <c r="N172" s="318"/>
      <c r="O172" s="318"/>
      <c r="P172" s="318"/>
      <c r="Q172" s="319"/>
      <c r="R172" s="320"/>
      <c r="S172" s="320"/>
      <c r="T172" s="320"/>
      <c r="U172" s="320"/>
      <c r="V172" s="320"/>
      <c r="W172" s="320"/>
      <c r="X172" s="320"/>
      <c r="Y172" s="320"/>
      <c r="Z172" s="321"/>
      <c r="AA172" s="321"/>
      <c r="AB172" s="321"/>
      <c r="AC172" s="321"/>
      <c r="AD172" s="321"/>
      <c r="AE172" s="321"/>
      <c r="AF172" s="321"/>
      <c r="AG172" s="321"/>
      <c r="AH172" s="321"/>
      <c r="AI172" s="321"/>
      <c r="AJ172" s="109"/>
      <c r="AK172" s="109"/>
      <c r="AL172" s="109"/>
      <c r="AM172" s="109"/>
      <c r="AN172" s="109"/>
      <c r="AO172" s="109"/>
      <c r="AP172" s="109"/>
      <c r="AQ172" s="109"/>
      <c r="AV172" s="109"/>
      <c r="AW172" s="109"/>
      <c r="AX172" s="109"/>
      <c r="AY172" s="109"/>
      <c r="AZ172" s="109"/>
      <c r="BA172" s="109"/>
      <c r="BB172" s="109"/>
      <c r="BC172" s="109"/>
      <c r="BD172" s="109"/>
      <c r="BE172" s="109"/>
      <c r="BF172" s="109"/>
      <c r="BG172" s="109"/>
    </row>
    <row r="173" spans="2:59" ht="15.75">
      <c r="B173" s="316" t="s">
        <v>123</v>
      </c>
      <c r="C173" s="317"/>
      <c r="D173" s="317"/>
      <c r="E173" s="317"/>
      <c r="F173" s="317"/>
      <c r="G173" s="317"/>
      <c r="H173" s="317"/>
      <c r="I173" s="317"/>
      <c r="J173" s="317"/>
      <c r="K173" s="317"/>
      <c r="L173" s="317"/>
      <c r="M173" s="318"/>
      <c r="N173" s="318"/>
      <c r="O173" s="318"/>
      <c r="P173" s="318"/>
      <c r="Q173" s="319"/>
      <c r="R173" s="320"/>
      <c r="S173" s="320"/>
      <c r="T173" s="320"/>
      <c r="U173" s="320"/>
      <c r="V173" s="320"/>
      <c r="W173" s="320"/>
      <c r="X173" s="320"/>
      <c r="Y173" s="320"/>
      <c r="Z173" s="321"/>
      <c r="AA173" s="321"/>
      <c r="AB173" s="321"/>
      <c r="AC173" s="321"/>
      <c r="AD173" s="321"/>
      <c r="AE173" s="321"/>
      <c r="AF173" s="321"/>
      <c r="AG173" s="321"/>
      <c r="AH173" s="321"/>
      <c r="AI173" s="321"/>
      <c r="AJ173" s="109"/>
      <c r="AK173" s="109"/>
      <c r="AL173" s="109"/>
      <c r="AM173" s="109"/>
      <c r="AN173" s="109"/>
      <c r="AO173" s="109"/>
      <c r="AP173" s="109"/>
      <c r="AQ173" s="109"/>
    </row>
    <row r="174" spans="2:59" ht="33" customHeight="1">
      <c r="B174" s="322" t="s">
        <v>82</v>
      </c>
      <c r="C174" s="323"/>
      <c r="D174" s="323"/>
      <c r="E174" s="323"/>
      <c r="F174" s="323"/>
      <c r="G174" s="323"/>
      <c r="H174" s="323"/>
      <c r="I174" s="323"/>
      <c r="J174" s="323"/>
      <c r="K174" s="323"/>
      <c r="L174" s="323"/>
      <c r="M174" s="318"/>
      <c r="N174" s="318"/>
      <c r="O174" s="318"/>
      <c r="P174" s="318"/>
      <c r="Q174" s="319"/>
      <c r="R174" s="320"/>
      <c r="S174" s="320"/>
      <c r="T174" s="320"/>
      <c r="U174" s="320"/>
      <c r="V174" s="320"/>
      <c r="W174" s="320"/>
      <c r="X174" s="320"/>
      <c r="Y174" s="320"/>
      <c r="Z174" s="321"/>
      <c r="AA174" s="321"/>
      <c r="AB174" s="321"/>
      <c r="AC174" s="321"/>
      <c r="AD174" s="321"/>
      <c r="AE174" s="321"/>
      <c r="AF174" s="321"/>
      <c r="AG174" s="321"/>
      <c r="AH174" s="321"/>
      <c r="AI174" s="321"/>
      <c r="AJ174" s="109"/>
      <c r="AK174" s="109"/>
      <c r="AL174" s="109"/>
      <c r="AM174" s="109"/>
      <c r="AN174" s="109"/>
      <c r="AO174" s="109"/>
      <c r="AP174" s="109"/>
      <c r="AQ174" s="109"/>
    </row>
    <row r="175" spans="2:59" ht="15.75">
      <c r="B175" s="322" t="s">
        <v>124</v>
      </c>
      <c r="C175" s="323"/>
      <c r="D175" s="323"/>
      <c r="E175" s="323"/>
      <c r="F175" s="323"/>
      <c r="G175" s="323"/>
      <c r="H175" s="323"/>
      <c r="I175" s="323"/>
      <c r="J175" s="323"/>
      <c r="K175" s="323"/>
      <c r="L175" s="323"/>
      <c r="M175" s="318"/>
      <c r="N175" s="318"/>
      <c r="O175" s="318"/>
      <c r="P175" s="318"/>
      <c r="Q175" s="319"/>
      <c r="R175" s="320"/>
      <c r="S175" s="320"/>
      <c r="T175" s="320"/>
      <c r="U175" s="320"/>
      <c r="V175" s="320"/>
      <c r="W175" s="320"/>
      <c r="X175" s="320"/>
      <c r="Y175" s="320"/>
      <c r="Z175" s="321"/>
      <c r="AA175" s="321"/>
      <c r="AB175" s="321"/>
      <c r="AC175" s="321"/>
      <c r="AD175" s="321"/>
      <c r="AE175" s="321"/>
      <c r="AF175" s="321"/>
      <c r="AG175" s="321"/>
      <c r="AH175" s="321"/>
      <c r="AI175" s="321"/>
      <c r="AJ175" s="109"/>
      <c r="AK175" s="109"/>
      <c r="AL175" s="109"/>
      <c r="AM175" s="109"/>
      <c r="AN175" s="109"/>
      <c r="AO175" s="109"/>
      <c r="AP175" s="109"/>
      <c r="AQ175" s="109"/>
    </row>
    <row r="176" spans="2:59" ht="15.75">
      <c r="B176" s="316" t="s">
        <v>125</v>
      </c>
      <c r="C176" s="317"/>
      <c r="D176" s="317"/>
      <c r="E176" s="317"/>
      <c r="F176" s="317"/>
      <c r="G176" s="317"/>
      <c r="H176" s="317"/>
      <c r="I176" s="317"/>
      <c r="J176" s="317"/>
      <c r="K176" s="317"/>
      <c r="L176" s="317"/>
      <c r="M176" s="318"/>
      <c r="N176" s="318"/>
      <c r="O176" s="318"/>
      <c r="P176" s="318"/>
      <c r="Q176" s="319"/>
      <c r="R176" s="320"/>
      <c r="S176" s="320"/>
      <c r="T176" s="320"/>
      <c r="U176" s="320"/>
      <c r="V176" s="320"/>
      <c r="W176" s="320"/>
      <c r="X176" s="320"/>
      <c r="Y176" s="320"/>
      <c r="Z176" s="321"/>
      <c r="AA176" s="321"/>
      <c r="AB176" s="321"/>
      <c r="AC176" s="321"/>
      <c r="AD176" s="321"/>
      <c r="AE176" s="321"/>
      <c r="AF176" s="321"/>
      <c r="AG176" s="321"/>
      <c r="AH176" s="321"/>
      <c r="AI176" s="321"/>
      <c r="AJ176" s="109"/>
      <c r="AK176" s="109"/>
      <c r="AL176" s="109"/>
      <c r="AM176" s="109"/>
      <c r="AN176" s="109"/>
      <c r="AO176" s="109"/>
      <c r="AP176" s="109"/>
      <c r="AQ176" s="109"/>
    </row>
    <row r="177" spans="2:43" ht="15.75">
      <c r="B177" s="316" t="s">
        <v>126</v>
      </c>
      <c r="C177" s="317"/>
      <c r="D177" s="317"/>
      <c r="E177" s="317"/>
      <c r="F177" s="317"/>
      <c r="G177" s="317"/>
      <c r="H177" s="317"/>
      <c r="I177" s="317"/>
      <c r="J177" s="317"/>
      <c r="K177" s="317"/>
      <c r="L177" s="317"/>
      <c r="M177" s="318"/>
      <c r="N177" s="318"/>
      <c r="O177" s="318"/>
      <c r="P177" s="318"/>
      <c r="Q177" s="319"/>
      <c r="R177" s="320"/>
      <c r="S177" s="320"/>
      <c r="T177" s="320"/>
      <c r="U177" s="320"/>
      <c r="V177" s="320"/>
      <c r="W177" s="320"/>
      <c r="X177" s="320"/>
      <c r="Y177" s="320"/>
      <c r="Z177" s="321"/>
      <c r="AA177" s="321"/>
      <c r="AB177" s="321"/>
      <c r="AC177" s="321"/>
      <c r="AD177" s="321"/>
      <c r="AE177" s="321"/>
      <c r="AF177" s="321"/>
      <c r="AG177" s="321"/>
      <c r="AH177" s="321"/>
      <c r="AI177" s="321"/>
      <c r="AJ177" s="109"/>
      <c r="AK177" s="109"/>
      <c r="AL177" s="109"/>
      <c r="AM177" s="109"/>
      <c r="AN177" s="109"/>
      <c r="AO177" s="109"/>
      <c r="AP177" s="109"/>
      <c r="AQ177" s="109"/>
    </row>
    <row r="178" spans="2:43" ht="15.75">
      <c r="B178" s="316" t="s">
        <v>113</v>
      </c>
      <c r="C178" s="317"/>
      <c r="D178" s="317"/>
      <c r="E178" s="317"/>
      <c r="F178" s="317"/>
      <c r="G178" s="317"/>
      <c r="H178" s="317"/>
      <c r="I178" s="317"/>
      <c r="J178" s="317"/>
      <c r="K178" s="317"/>
      <c r="L178" s="317"/>
      <c r="M178" s="318"/>
      <c r="N178" s="318"/>
      <c r="O178" s="318"/>
      <c r="P178" s="318"/>
      <c r="Q178" s="319"/>
      <c r="R178" s="320"/>
      <c r="S178" s="320"/>
      <c r="T178" s="320"/>
      <c r="U178" s="320"/>
      <c r="V178" s="320"/>
      <c r="W178" s="320"/>
      <c r="X178" s="320"/>
      <c r="Y178" s="320"/>
      <c r="Z178" s="321"/>
      <c r="AA178" s="321"/>
      <c r="AB178" s="321"/>
      <c r="AC178" s="321"/>
      <c r="AD178" s="321"/>
      <c r="AE178" s="321"/>
      <c r="AF178" s="321"/>
      <c r="AG178" s="321"/>
      <c r="AH178" s="321"/>
      <c r="AI178" s="321"/>
      <c r="AJ178" s="109"/>
      <c r="AK178" s="109"/>
      <c r="AL178" s="109"/>
      <c r="AM178" s="109"/>
      <c r="AN178" s="109"/>
      <c r="AO178" s="109"/>
      <c r="AP178" s="109"/>
      <c r="AQ178" s="109"/>
    </row>
    <row r="179" spans="2:43" ht="15.75">
      <c r="B179" s="316" t="s">
        <v>127</v>
      </c>
      <c r="C179" s="317"/>
      <c r="D179" s="317"/>
      <c r="E179" s="317"/>
      <c r="F179" s="317"/>
      <c r="G179" s="317"/>
      <c r="H179" s="317"/>
      <c r="I179" s="317"/>
      <c r="J179" s="317"/>
      <c r="K179" s="317"/>
      <c r="L179" s="317"/>
      <c r="M179" s="318"/>
      <c r="N179" s="318"/>
      <c r="O179" s="318"/>
      <c r="P179" s="318"/>
      <c r="Q179" s="319"/>
      <c r="R179" s="320"/>
      <c r="S179" s="320"/>
      <c r="T179" s="320"/>
      <c r="U179" s="320"/>
      <c r="V179" s="320"/>
      <c r="W179" s="320"/>
      <c r="X179" s="320"/>
      <c r="Y179" s="320"/>
      <c r="Z179" s="321"/>
      <c r="AA179" s="321"/>
      <c r="AB179" s="321"/>
      <c r="AC179" s="321"/>
      <c r="AD179" s="321"/>
      <c r="AE179" s="321"/>
      <c r="AF179" s="321"/>
      <c r="AG179" s="321"/>
      <c r="AH179" s="321"/>
      <c r="AI179" s="321"/>
      <c r="AO179" s="109"/>
      <c r="AP179" s="109"/>
      <c r="AQ179" s="109"/>
    </row>
    <row r="180" spans="2:43" ht="15" customHeight="1" thickBot="1">
      <c r="B180" s="324" t="s">
        <v>128</v>
      </c>
      <c r="C180" s="325"/>
      <c r="D180" s="325"/>
      <c r="E180" s="325"/>
      <c r="F180" s="325"/>
      <c r="G180" s="325"/>
      <c r="H180" s="325"/>
      <c r="I180" s="325"/>
      <c r="J180" s="325"/>
      <c r="K180" s="325"/>
      <c r="L180" s="325"/>
      <c r="M180" s="326"/>
      <c r="N180" s="326"/>
      <c r="O180" s="326"/>
      <c r="P180" s="326"/>
      <c r="Q180" s="327"/>
      <c r="R180" s="320"/>
      <c r="S180" s="320"/>
      <c r="T180" s="320"/>
      <c r="U180" s="320"/>
      <c r="V180" s="320"/>
      <c r="W180" s="320"/>
      <c r="X180" s="320"/>
      <c r="Y180" s="320"/>
      <c r="Z180" s="321"/>
      <c r="AA180" s="321"/>
      <c r="AB180" s="321"/>
      <c r="AC180" s="321"/>
      <c r="AD180" s="321"/>
      <c r="AE180" s="321"/>
      <c r="AF180" s="321"/>
      <c r="AG180" s="321"/>
      <c r="AH180" s="321"/>
      <c r="AI180" s="321"/>
      <c r="AO180" s="109"/>
    </row>
    <row r="181" spans="2:43" ht="15" customHeight="1"/>
  </sheetData>
  <sheetProtection formatCells="0" insertRows="0"/>
  <mergeCells count="20">
    <mergeCell ref="AW10:AX10"/>
    <mergeCell ref="AN71:AO71"/>
    <mergeCell ref="AR71:AS71"/>
    <mergeCell ref="AU71:AV71"/>
    <mergeCell ref="B10:U10"/>
    <mergeCell ref="V10:AO10"/>
    <mergeCell ref="AP10:AQ10"/>
    <mergeCell ref="AT10:AU10"/>
    <mergeCell ref="R11:S11"/>
    <mergeCell ref="AN11:AO11"/>
    <mergeCell ref="AK11:AL11"/>
    <mergeCell ref="Y11:Z11"/>
    <mergeCell ref="V11:X11"/>
    <mergeCell ref="T11:U11"/>
    <mergeCell ref="R72:T72"/>
    <mergeCell ref="U72:W72"/>
    <mergeCell ref="X72:Z72"/>
    <mergeCell ref="AL72:AM72"/>
    <mergeCell ref="B71:Q71"/>
    <mergeCell ref="R71:AM71"/>
  </mergeCells>
  <dataValidations count="5">
    <dataValidation type="list" allowBlank="1" showInputMessage="1" showErrorMessage="1" error="Please select an item from the drop down list _x000a_     - 132_x000a_     - 66_x000a_     - 33_x000a_     - Other - specify" sqref="P74:P129">
      <formula1>"132,66,Other - specify"</formula1>
    </dataValidation>
    <dataValidation type="list" allowBlank="1" showInputMessage="1" showErrorMessage="1" error="Please select an item from the drop down list _x000a_     - Demand growth_x000a_     - Voltage issues_x000a_     - Reactive power issue_x000a_     - Fault level issues_x000a_     - Safety_x000a_     - Environment_x000a_     - Other - specify" sqref="P13:P66 O74:O129">
      <formula1>"Demand growth,Voltage issues,Reactive power issue,Fault level issues,Safety,Environment,Other - specify"</formula1>
    </dataValidation>
    <dataValidation type="list" allowBlank="1" showInputMessage="1" showErrorMessage="1" error="Please select an item from the drop down list " sqref="N74:N129">
      <formula1>$K$1:$W$1</formula1>
    </dataValidation>
    <dataValidation type="list" allowBlank="1" showInputMessage="1" showErrorMessage="1" error="Please select an item from the drop down list _x000a_     - Subtransmission substation_x000a_     - Zone substation_x000a_     - Switching station_x000a_     - Other - specify" sqref="M13:M66">
      <formula1>"Subtransmission substation,Zone substation,Switching station,Other - specify"</formula1>
    </dataValidation>
    <dataValidation type="list" allowBlank="1" showInputMessage="1" showErrorMessage="1" error="Please select an item from the drop down list _x000a_     - New substation establishment_x000a_     - Substation upgrade - capacity_x000a_     - Substation upgrade - voltage_x000a_     - Other - specify" sqref="O13:O66">
      <formula1>"New substation establishment,Substation upgrade - capacity,Substation upgrade - voltage,Other - specify"</formula1>
    </dataValidation>
  </dataValidations>
  <pageMargins left="0.39370078740157483" right="0.39370078740157483" top="0.59055118110236227" bottom="0.59055118110236227" header="3.937007874015748E-2" footer="3.937007874015748E-2"/>
  <pageSetup paperSize="8" scale="29" fitToHeight="0" orientation="landscape" r:id="rId1"/>
  <headerFooter>
    <oddHeader>&amp;C2.3 Augex (Actual) - Nominal values&amp;REECL 0913 CARIN_T2.3 AGX A1</oddHeader>
    <oddFooter>&amp;R&amp;P/&amp;N</oddFooter>
  </headerFooter>
  <rowBreaks count="1" manualBreakCount="1">
    <brk id="131" max="49" man="1"/>
  </rowBreaks>
  <colBreaks count="1" manualBreakCount="1">
    <brk id="60" max="99"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fitToPage="1"/>
  </sheetPr>
  <dimension ref="B1:AW362"/>
  <sheetViews>
    <sheetView showGridLines="0" view="pageBreakPreview" zoomScale="70" zoomScaleNormal="85" zoomScaleSheetLayoutView="70" workbookViewId="0">
      <selection activeCell="Z13" sqref="Z13"/>
    </sheetView>
  </sheetViews>
  <sheetFormatPr defaultColWidth="9.140625" defaultRowHeight="15"/>
  <cols>
    <col min="1" max="1" width="18" style="4" customWidth="1"/>
    <col min="2" max="2" width="31.85546875" style="4" customWidth="1"/>
    <col min="3" max="3" width="17.42578125" style="4" hidden="1" customWidth="1"/>
    <col min="4" max="4" width="15.7109375" style="4" hidden="1" customWidth="1"/>
    <col min="5" max="5" width="25" style="4" hidden="1" customWidth="1"/>
    <col min="6" max="6" width="30.5703125" style="4" hidden="1" customWidth="1"/>
    <col min="7" max="7" width="22.85546875" style="4" hidden="1" customWidth="1"/>
    <col min="8" max="8" width="28.28515625" style="4" hidden="1" customWidth="1"/>
    <col min="9" max="9" width="22.5703125" style="4" hidden="1" customWidth="1"/>
    <col min="10" max="12" width="19.7109375" style="4" hidden="1" customWidth="1"/>
    <col min="13" max="14" width="19.7109375" style="4" customWidth="1"/>
    <col min="15" max="22" width="17.140625" style="4" customWidth="1"/>
    <col min="23" max="23" width="15.7109375" style="4" hidden="1" customWidth="1"/>
    <col min="24" max="24" width="17.7109375" style="4" bestFit="1" customWidth="1"/>
    <col min="25" max="25" width="20.28515625" style="4" customWidth="1"/>
    <col min="26" max="133" width="15.7109375" style="4" customWidth="1"/>
    <col min="134" max="16384" width="9.140625" style="4"/>
  </cols>
  <sheetData>
    <row r="1" spans="2:49" ht="24" customHeight="1">
      <c r="B1" s="1" t="s">
        <v>0</v>
      </c>
      <c r="C1" s="1"/>
      <c r="D1" s="1"/>
      <c r="E1" s="1"/>
      <c r="F1" s="1"/>
      <c r="G1" s="1"/>
      <c r="H1" s="1"/>
      <c r="I1" s="1"/>
      <c r="J1" s="1"/>
      <c r="K1" s="2" t="s">
        <v>1</v>
      </c>
      <c r="L1" s="2" t="s">
        <v>2</v>
      </c>
      <c r="M1" s="2"/>
      <c r="N1" s="2"/>
      <c r="O1" s="2"/>
      <c r="P1" s="2" t="s">
        <v>4</v>
      </c>
      <c r="Q1" s="2"/>
      <c r="R1" s="2"/>
      <c r="S1" s="2" t="s">
        <v>7</v>
      </c>
      <c r="T1" s="2" t="s">
        <v>8</v>
      </c>
      <c r="U1" s="2" t="s">
        <v>10</v>
      </c>
      <c r="V1" s="2" t="s">
        <v>12</v>
      </c>
      <c r="W1" s="3"/>
      <c r="X1" s="3"/>
      <c r="Y1" s="3"/>
      <c r="Z1" s="3"/>
      <c r="AA1" s="3"/>
      <c r="AB1" s="3"/>
      <c r="AC1" s="3"/>
      <c r="AD1" s="3"/>
      <c r="AE1" s="3"/>
      <c r="AF1" s="3"/>
      <c r="AG1" s="3"/>
      <c r="AH1" s="3"/>
      <c r="AI1" s="3"/>
      <c r="AJ1" s="3"/>
      <c r="AK1" s="3"/>
    </row>
    <row r="2" spans="2:49" ht="24" customHeight="1">
      <c r="B2" s="5"/>
      <c r="C2" s="5"/>
      <c r="D2" s="5"/>
      <c r="E2" s="5"/>
      <c r="F2" s="5"/>
      <c r="G2" s="5"/>
      <c r="H2" s="5"/>
      <c r="I2" s="5"/>
      <c r="J2" s="5"/>
      <c r="K2" s="5"/>
      <c r="L2" s="5"/>
      <c r="M2" s="5"/>
      <c r="N2" s="5"/>
      <c r="O2" s="5"/>
      <c r="P2" s="3"/>
      <c r="Q2" s="3"/>
      <c r="R2" s="3"/>
      <c r="S2" s="3"/>
      <c r="T2" s="3"/>
      <c r="U2" s="3"/>
      <c r="V2" s="3"/>
      <c r="W2" s="3"/>
      <c r="X2" s="3"/>
      <c r="Y2" s="3"/>
      <c r="Z2" s="3"/>
      <c r="AA2" s="3"/>
      <c r="AB2" s="3"/>
      <c r="AC2" s="3"/>
      <c r="AD2" s="3"/>
      <c r="AE2" s="3"/>
      <c r="AF2" s="3"/>
      <c r="AG2" s="3"/>
      <c r="AH2" s="3"/>
      <c r="AI2" s="3"/>
      <c r="AJ2" s="3"/>
      <c r="AK2" s="3"/>
    </row>
    <row r="3" spans="2:49" ht="24" customHeight="1">
      <c r="B3" s="1"/>
      <c r="C3" s="1"/>
      <c r="D3" s="1"/>
      <c r="E3" s="1"/>
      <c r="F3" s="1"/>
      <c r="G3" s="1"/>
      <c r="H3" s="1"/>
      <c r="I3" s="1"/>
      <c r="J3" s="1"/>
      <c r="K3" s="1"/>
      <c r="L3" s="1"/>
      <c r="M3" s="1"/>
      <c r="N3" s="1"/>
      <c r="O3" s="1"/>
      <c r="P3" s="6"/>
      <c r="Q3" s="6"/>
      <c r="R3" s="6"/>
      <c r="S3" s="6"/>
      <c r="T3" s="6"/>
      <c r="U3" s="6"/>
      <c r="V3" s="6"/>
      <c r="W3" s="6"/>
      <c r="X3" s="6"/>
      <c r="Y3" s="6"/>
      <c r="Z3" s="6"/>
      <c r="AA3" s="6"/>
      <c r="AB3" s="6"/>
      <c r="AC3" s="6"/>
      <c r="AD3" s="6"/>
      <c r="AE3" s="6"/>
      <c r="AF3" s="6"/>
      <c r="AG3" s="6"/>
      <c r="AH3" s="6"/>
      <c r="AI3" s="6"/>
      <c r="AJ3" s="6"/>
      <c r="AK3" s="6"/>
      <c r="AL3" s="7"/>
      <c r="AM3" s="7"/>
      <c r="AN3" s="7"/>
      <c r="AO3" s="7"/>
      <c r="AP3" s="7"/>
      <c r="AQ3" s="7"/>
      <c r="AR3" s="7"/>
      <c r="AS3" s="7"/>
      <c r="AT3" s="7"/>
      <c r="AU3" s="7"/>
      <c r="AV3" s="7"/>
      <c r="AW3" s="7"/>
    </row>
    <row r="4" spans="2:49" ht="24" customHeight="1">
      <c r="B4" s="8" t="s">
        <v>14</v>
      </c>
      <c r="C4" s="8"/>
      <c r="D4" s="8"/>
      <c r="E4" s="8"/>
      <c r="F4" s="8"/>
      <c r="G4" s="8"/>
      <c r="H4" s="8"/>
      <c r="I4" s="8"/>
      <c r="J4" s="8"/>
      <c r="K4" s="8"/>
      <c r="L4" s="8"/>
      <c r="M4" s="8"/>
      <c r="N4" s="8"/>
      <c r="O4" s="8"/>
      <c r="P4" s="9"/>
      <c r="Q4" s="9"/>
      <c r="R4" s="9"/>
      <c r="S4" s="9"/>
      <c r="T4" s="9"/>
      <c r="U4" s="9"/>
      <c r="V4" s="9"/>
      <c r="W4" s="9"/>
      <c r="X4" s="9"/>
      <c r="Y4" s="9"/>
      <c r="Z4" s="9"/>
      <c r="AA4" s="9"/>
      <c r="AB4" s="9"/>
      <c r="AC4" s="10"/>
      <c r="AD4" s="10"/>
      <c r="AE4" s="10"/>
      <c r="AF4" s="10"/>
      <c r="AG4" s="10"/>
      <c r="AH4" s="10"/>
      <c r="AI4" s="10"/>
      <c r="AJ4" s="10"/>
      <c r="AK4" s="10"/>
    </row>
    <row r="7" spans="2:49" ht="15.75">
      <c r="B7" s="11" t="s">
        <v>15</v>
      </c>
      <c r="C7" s="11"/>
      <c r="D7" s="11"/>
      <c r="E7" s="11"/>
      <c r="F7" s="11"/>
      <c r="G7" s="11"/>
      <c r="H7" s="11"/>
      <c r="I7" s="11"/>
      <c r="J7" s="11"/>
      <c r="K7" s="11"/>
      <c r="L7" s="11"/>
      <c r="M7" s="11"/>
      <c r="N7" s="11"/>
      <c r="O7" s="11"/>
      <c r="P7" s="12"/>
      <c r="Q7" s="12"/>
      <c r="R7" s="12"/>
      <c r="S7" s="12"/>
      <c r="T7" s="11"/>
      <c r="U7" s="11"/>
      <c r="V7" s="11"/>
      <c r="W7" s="12"/>
      <c r="X7" s="12"/>
      <c r="Y7" s="12"/>
      <c r="Z7" s="12"/>
      <c r="AA7" s="12"/>
      <c r="AB7" s="12"/>
      <c r="AC7" s="12"/>
      <c r="AD7" s="12"/>
      <c r="AE7" s="12"/>
      <c r="AF7" s="12"/>
    </row>
    <row r="8" spans="2:49">
      <c r="B8" s="13" t="s">
        <v>16</v>
      </c>
      <c r="C8" s="13"/>
      <c r="D8" s="13"/>
      <c r="E8" s="13"/>
      <c r="F8" s="13"/>
      <c r="G8" s="13"/>
      <c r="H8" s="13"/>
      <c r="I8" s="13"/>
      <c r="J8" s="13"/>
      <c r="K8" s="13"/>
      <c r="L8" s="13"/>
      <c r="M8" s="13"/>
      <c r="N8" s="13"/>
      <c r="O8" s="13"/>
      <c r="P8" s="14"/>
      <c r="Q8" s="14"/>
      <c r="R8" s="14"/>
      <c r="S8" s="14"/>
      <c r="T8" s="14"/>
      <c r="U8" s="14"/>
      <c r="V8" s="14"/>
      <c r="W8" s="14"/>
      <c r="X8" s="14"/>
      <c r="Y8" s="14"/>
      <c r="Z8" s="14"/>
      <c r="AA8" s="14"/>
      <c r="AB8" s="14"/>
      <c r="AC8" s="14"/>
      <c r="AD8" s="14"/>
      <c r="AE8" s="14"/>
      <c r="AF8" s="14"/>
    </row>
    <row r="9" spans="2:49" ht="18.75" thickBot="1">
      <c r="B9" s="15"/>
      <c r="C9" s="15"/>
      <c r="D9" s="15"/>
      <c r="E9" s="15"/>
      <c r="F9" s="15"/>
      <c r="G9" s="15"/>
      <c r="H9" s="15"/>
      <c r="I9" s="15"/>
      <c r="J9" s="15"/>
      <c r="K9" s="15"/>
      <c r="L9" s="15"/>
      <c r="M9" s="15"/>
      <c r="N9" s="15"/>
      <c r="O9" s="15"/>
      <c r="P9" s="14"/>
      <c r="Q9" s="14"/>
      <c r="R9" s="14"/>
      <c r="S9" s="14"/>
      <c r="T9" s="14"/>
      <c r="U9" s="14"/>
      <c r="V9" s="14"/>
      <c r="W9" s="14"/>
      <c r="X9" s="14"/>
      <c r="Y9" s="14"/>
      <c r="Z9" s="14"/>
      <c r="AA9" s="14"/>
      <c r="AB9" s="14"/>
      <c r="AC9" s="14"/>
      <c r="AD9" s="14"/>
      <c r="AE9" s="14"/>
      <c r="AF9" s="14"/>
    </row>
    <row r="10" spans="2:49" ht="15.75" customHeight="1" thickBot="1">
      <c r="B10" s="378" t="s">
        <v>129</v>
      </c>
      <c r="C10" s="379"/>
      <c r="D10" s="379"/>
      <c r="E10" s="379"/>
      <c r="F10" s="379"/>
      <c r="G10" s="379"/>
      <c r="H10" s="379"/>
      <c r="I10" s="379"/>
      <c r="J10" s="379"/>
      <c r="K10" s="379"/>
      <c r="L10" s="379"/>
      <c r="M10" s="379"/>
      <c r="N10" s="379"/>
      <c r="O10" s="379"/>
      <c r="P10" s="379"/>
      <c r="Q10" s="379"/>
      <c r="R10" s="379"/>
      <c r="S10" s="379"/>
      <c r="T10" s="379"/>
      <c r="U10" s="380"/>
      <c r="V10" s="336"/>
      <c r="X10" s="18"/>
      <c r="Y10" s="18"/>
      <c r="Z10" s="18"/>
      <c r="AA10" s="18"/>
      <c r="AB10" s="18"/>
      <c r="AC10" s="18"/>
      <c r="AD10" s="18"/>
      <c r="AE10" s="18"/>
      <c r="AF10" s="18"/>
      <c r="AG10" s="18"/>
      <c r="AH10" s="18"/>
      <c r="AI10" s="18"/>
      <c r="AJ10" s="18"/>
      <c r="AK10" s="18"/>
    </row>
    <row r="11" spans="2:49" ht="40.5" customHeight="1" thickBot="1">
      <c r="B11" s="331" t="s">
        <v>22</v>
      </c>
      <c r="C11" s="332"/>
      <c r="D11" s="332"/>
      <c r="E11" s="332"/>
      <c r="F11" s="332"/>
      <c r="G11" s="332"/>
      <c r="H11" s="332"/>
      <c r="I11" s="332"/>
      <c r="J11" s="332"/>
      <c r="K11" s="332"/>
      <c r="L11" s="344"/>
      <c r="M11" s="344" t="s">
        <v>186</v>
      </c>
      <c r="N11" s="345" t="s">
        <v>149</v>
      </c>
      <c r="O11" s="345" t="s">
        <v>130</v>
      </c>
      <c r="P11" s="332" t="s">
        <v>131</v>
      </c>
      <c r="Q11" s="333" t="s">
        <v>132</v>
      </c>
      <c r="R11" s="333" t="s">
        <v>133</v>
      </c>
      <c r="S11" s="334" t="s">
        <v>134</v>
      </c>
      <c r="T11" s="335" t="s">
        <v>135</v>
      </c>
      <c r="U11" s="335" t="s">
        <v>136</v>
      </c>
      <c r="V11" s="337" t="s">
        <v>137</v>
      </c>
      <c r="W11" s="376" t="s">
        <v>140</v>
      </c>
      <c r="X11" s="33"/>
      <c r="Y11" s="34"/>
      <c r="Z11" s="33"/>
      <c r="AA11" s="33"/>
      <c r="AB11" s="33"/>
    </row>
    <row r="12" spans="2:49">
      <c r="B12" s="350">
        <f>+'2.3 Augex (C)- Nominal values'!B13</f>
        <v>82566965</v>
      </c>
      <c r="C12" s="44"/>
      <c r="D12" s="44"/>
      <c r="E12" s="44"/>
      <c r="F12" s="44"/>
      <c r="G12" s="44"/>
      <c r="H12" s="44"/>
      <c r="I12" s="44"/>
      <c r="J12" s="44"/>
      <c r="K12" s="44"/>
      <c r="L12" s="44"/>
      <c r="M12" s="430" t="str">
        <f>+'2.3 Augex (C)- Nominal values'!N13</f>
        <v>CPMNN00080</v>
      </c>
      <c r="N12" s="351">
        <v>1693429.5</v>
      </c>
      <c r="O12" s="351">
        <v>286779.09000000003</v>
      </c>
      <c r="P12" s="357">
        <v>2354987.9500000002</v>
      </c>
      <c r="Q12" s="352">
        <v>4877867.9000000004</v>
      </c>
      <c r="R12" s="352">
        <v>4658415.83</v>
      </c>
      <c r="S12" s="353">
        <v>282177.01</v>
      </c>
      <c r="T12" s="353">
        <v>190269.22</v>
      </c>
      <c r="U12" s="353"/>
      <c r="V12" s="432">
        <f>SUM(N12:U12)</f>
        <v>14343926.500000002</v>
      </c>
      <c r="W12" s="4" t="str">
        <f>IF(+V12='2.3 Augex (C)- Nominal values'!AR13,"Yes","No")</f>
        <v>Yes</v>
      </c>
      <c r="X12" s="33"/>
      <c r="Y12" s="431"/>
      <c r="Z12" s="33"/>
      <c r="AA12" s="33"/>
      <c r="AB12" s="33"/>
    </row>
    <row r="13" spans="2:49">
      <c r="B13" s="350">
        <f>+'2.3 Augex (C)- Nominal values'!B14</f>
        <v>81642836</v>
      </c>
      <c r="C13" s="58"/>
      <c r="D13" s="58"/>
      <c r="E13" s="58"/>
      <c r="F13" s="58"/>
      <c r="G13" s="58"/>
      <c r="H13" s="58"/>
      <c r="I13" s="58"/>
      <c r="J13" s="58"/>
      <c r="K13" s="58"/>
      <c r="L13" s="58"/>
      <c r="M13" s="430" t="str">
        <f>+'2.3 Augex (C)- Nominal values'!N14</f>
        <v>CPMNN00113</v>
      </c>
      <c r="N13" s="351"/>
      <c r="O13" s="351">
        <v>27254.639999999999</v>
      </c>
      <c r="P13" s="358">
        <v>464908.88</v>
      </c>
      <c r="Q13" s="354">
        <v>5181388.08</v>
      </c>
      <c r="R13" s="354">
        <v>1455229.02</v>
      </c>
      <c r="S13" s="351">
        <v>86568.09</v>
      </c>
      <c r="T13" s="351"/>
      <c r="U13" s="351"/>
      <c r="V13" s="433">
        <f t="shared" ref="V13:V64" si="0">SUM(N13:U13)</f>
        <v>7215348.709999999</v>
      </c>
      <c r="W13" s="4" t="str">
        <f>IF(+V13='2.3 Augex (C)- Nominal values'!AR14,"Yes","No")</f>
        <v>Yes</v>
      </c>
      <c r="X13" s="33"/>
      <c r="Y13" s="431"/>
      <c r="Z13" s="33"/>
      <c r="AA13" s="33"/>
      <c r="AB13" s="33"/>
    </row>
    <row r="14" spans="2:49">
      <c r="B14" s="350" t="str">
        <f>+'2.3 Augex (C)- Nominal values'!B15</f>
        <v>82647119</v>
      </c>
      <c r="C14" s="58"/>
      <c r="D14" s="58"/>
      <c r="E14" s="58"/>
      <c r="F14" s="58"/>
      <c r="G14" s="58"/>
      <c r="H14" s="58"/>
      <c r="I14" s="58"/>
      <c r="J14" s="58"/>
      <c r="K14" s="58"/>
      <c r="L14" s="58"/>
      <c r="M14" s="430" t="str">
        <f>+'2.3 Augex (C)- Nominal values'!N15</f>
        <v>CPMNN00140</v>
      </c>
      <c r="N14" s="351"/>
      <c r="O14" s="351">
        <v>1110520.5900000001</v>
      </c>
      <c r="P14" s="351"/>
      <c r="Q14" s="358"/>
      <c r="R14" s="358">
        <v>58360.33</v>
      </c>
      <c r="S14" s="358">
        <v>15405.32</v>
      </c>
      <c r="T14" s="351"/>
      <c r="U14" s="351"/>
      <c r="V14" s="433">
        <f t="shared" si="0"/>
        <v>1184286.2400000002</v>
      </c>
      <c r="W14" s="4" t="str">
        <f>IF(+V14='2.3 Augex (C)- Nominal values'!AR15,"Yes","No")</f>
        <v>Yes</v>
      </c>
      <c r="X14" s="33"/>
      <c r="Y14" s="431"/>
      <c r="Z14" s="33"/>
      <c r="AA14" s="33"/>
      <c r="AB14" s="33"/>
    </row>
    <row r="15" spans="2:49">
      <c r="B15" s="350" t="str">
        <f>+'2.3 Augex (C)- Nominal values'!B16</f>
        <v>82750215</v>
      </c>
      <c r="C15" s="58"/>
      <c r="D15" s="58"/>
      <c r="E15" s="58"/>
      <c r="F15" s="58"/>
      <c r="G15" s="58"/>
      <c r="H15" s="58"/>
      <c r="I15" s="58"/>
      <c r="J15" s="58"/>
      <c r="K15" s="58"/>
      <c r="L15" s="58"/>
      <c r="M15" s="430" t="str">
        <f>+'2.3 Augex (C)- Nominal values'!N16</f>
        <v>CPMNN00404</v>
      </c>
      <c r="N15" s="351">
        <v>44254</v>
      </c>
      <c r="O15" s="351">
        <v>51218.31</v>
      </c>
      <c r="P15" s="354">
        <v>3252691.15</v>
      </c>
      <c r="Q15" s="354">
        <v>8592939.1600000001</v>
      </c>
      <c r="R15" s="358">
        <v>1261634.58</v>
      </c>
      <c r="S15" s="358">
        <v>-5682.98</v>
      </c>
      <c r="T15" s="351"/>
      <c r="U15" s="351"/>
      <c r="V15" s="433">
        <f t="shared" si="0"/>
        <v>13197054.220000001</v>
      </c>
      <c r="W15" s="4" t="str">
        <f>IF(+V15='2.3 Augex (C)- Nominal values'!AR16,"Yes","No")</f>
        <v>Yes</v>
      </c>
      <c r="X15" s="33"/>
      <c r="Y15" s="431"/>
      <c r="Z15" s="33"/>
      <c r="AA15" s="33"/>
      <c r="AB15" s="33"/>
    </row>
    <row r="16" spans="2:49">
      <c r="B16" s="350">
        <f>+'2.3 Augex (C)- Nominal values'!B17</f>
        <v>50086704</v>
      </c>
      <c r="C16" s="58"/>
      <c r="D16" s="58"/>
      <c r="E16" s="58"/>
      <c r="F16" s="58"/>
      <c r="G16" s="58"/>
      <c r="H16" s="58"/>
      <c r="I16" s="58"/>
      <c r="J16" s="58"/>
      <c r="K16" s="58"/>
      <c r="L16" s="58"/>
      <c r="M16" s="430" t="str">
        <f>+'2.3 Augex (C)- Nominal values'!N17</f>
        <v>CPMNN00435</v>
      </c>
      <c r="N16" s="351">
        <v>7878835</v>
      </c>
      <c r="O16" s="351">
        <v>234441.44</v>
      </c>
      <c r="P16" s="354">
        <v>6986.23</v>
      </c>
      <c r="Q16" s="354">
        <v>14454.07</v>
      </c>
      <c r="R16" s="354">
        <v>34759.269999999997</v>
      </c>
      <c r="S16" s="351">
        <f>37039.71-6495-0.24+0.48</f>
        <v>30544.949999999997</v>
      </c>
      <c r="T16" s="351"/>
      <c r="U16" s="351"/>
      <c r="V16" s="433">
        <f t="shared" si="0"/>
        <v>8200020.9600000009</v>
      </c>
      <c r="W16" s="4" t="str">
        <f>IF(+V16='2.3 Augex (C)- Nominal values'!AR17,"Yes","No")</f>
        <v>Yes</v>
      </c>
      <c r="X16" s="33"/>
      <c r="Y16" s="431"/>
      <c r="Z16" s="33"/>
      <c r="AA16" s="33"/>
      <c r="AB16" s="33"/>
    </row>
    <row r="17" spans="2:28">
      <c r="B17" s="350">
        <f>+'2.3 Augex (C)- Nominal values'!B18</f>
        <v>81518239</v>
      </c>
      <c r="C17" s="58"/>
      <c r="D17" s="58"/>
      <c r="E17" s="58"/>
      <c r="F17" s="58"/>
      <c r="G17" s="58"/>
      <c r="H17" s="58"/>
      <c r="I17" s="58"/>
      <c r="J17" s="58"/>
      <c r="K17" s="58"/>
      <c r="L17" s="58"/>
      <c r="M17" s="430" t="str">
        <f>+'2.3 Augex (C)- Nominal values'!N18</f>
        <v>CPMNN00436</v>
      </c>
      <c r="N17" s="351">
        <v>8551398</v>
      </c>
      <c r="O17" s="351">
        <v>245794.44</v>
      </c>
      <c r="P17" s="354">
        <v>8016.4</v>
      </c>
      <c r="Q17" s="354">
        <v>11684.05</v>
      </c>
      <c r="R17" s="354">
        <v>16095.61</v>
      </c>
      <c r="S17" s="354">
        <v>34575.230000000003</v>
      </c>
      <c r="T17" s="351">
        <v>1887.42</v>
      </c>
      <c r="U17" s="351"/>
      <c r="V17" s="433">
        <f t="shared" si="0"/>
        <v>8869451.1500000004</v>
      </c>
      <c r="W17" s="4" t="str">
        <f>IF(+V17='2.3 Augex (C)- Nominal values'!AR18,"Yes","No")</f>
        <v>Yes</v>
      </c>
      <c r="X17" s="33"/>
      <c r="Y17" s="431"/>
      <c r="Z17" s="33"/>
      <c r="AA17" s="33"/>
      <c r="AB17" s="33"/>
    </row>
    <row r="18" spans="2:28">
      <c r="B18" s="350">
        <f>+'2.3 Augex (C)- Nominal values'!B19</f>
        <v>60331401</v>
      </c>
      <c r="C18" s="58"/>
      <c r="D18" s="58"/>
      <c r="E18" s="58"/>
      <c r="F18" s="58"/>
      <c r="G18" s="58"/>
      <c r="H18" s="58"/>
      <c r="I18" s="58"/>
      <c r="J18" s="58"/>
      <c r="K18" s="58"/>
      <c r="L18" s="58"/>
      <c r="M18" s="430" t="str">
        <f>+'2.3 Augex (C)- Nominal values'!N19</f>
        <v>CPMNN00523</v>
      </c>
      <c r="N18" s="351">
        <v>2469734</v>
      </c>
      <c r="O18" s="351">
        <v>4819154.13</v>
      </c>
      <c r="P18" s="354">
        <v>10742140.609999999</v>
      </c>
      <c r="Q18" s="354">
        <v>119325.27</v>
      </c>
      <c r="R18" s="354">
        <v>2290.65</v>
      </c>
      <c r="S18" s="354"/>
      <c r="T18" s="351"/>
      <c r="U18" s="351"/>
      <c r="V18" s="433">
        <f t="shared" si="0"/>
        <v>18152644.659999996</v>
      </c>
      <c r="W18" s="4" t="str">
        <f>IF(+V18='2.3 Augex (C)- Nominal values'!AR19,"Yes","No")</f>
        <v>Yes</v>
      </c>
      <c r="X18" s="33"/>
      <c r="Y18" s="431"/>
      <c r="Z18" s="33"/>
      <c r="AA18" s="33"/>
      <c r="AB18" s="33"/>
    </row>
    <row r="19" spans="2:28">
      <c r="B19" s="350">
        <f>+'2.3 Augex (C)- Nominal values'!B20</f>
        <v>60330485</v>
      </c>
      <c r="C19" s="58"/>
      <c r="D19" s="58"/>
      <c r="E19" s="58"/>
      <c r="F19" s="58"/>
      <c r="G19" s="58"/>
      <c r="H19" s="58"/>
      <c r="I19" s="58"/>
      <c r="J19" s="58"/>
      <c r="K19" s="58"/>
      <c r="L19" s="58"/>
      <c r="M19" s="430" t="str">
        <f>+'2.3 Augex (C)- Nominal values'!N20</f>
        <v>CPMNN00528</v>
      </c>
      <c r="N19" s="351">
        <v>21484</v>
      </c>
      <c r="O19" s="351">
        <v>52004.86</v>
      </c>
      <c r="P19" s="354">
        <v>3908036.94</v>
      </c>
      <c r="Q19" s="354">
        <v>3022826.84</v>
      </c>
      <c r="R19" s="354">
        <v>664296.5</v>
      </c>
      <c r="S19" s="354">
        <v>49059.72</v>
      </c>
      <c r="T19" s="351">
        <v>1293.78</v>
      </c>
      <c r="U19" s="351"/>
      <c r="V19" s="433">
        <f t="shared" si="0"/>
        <v>7719002.6399999997</v>
      </c>
      <c r="W19" s="4" t="str">
        <f>IF(+V19='2.3 Augex (C)- Nominal values'!AR20,"Yes","No")</f>
        <v>Yes</v>
      </c>
      <c r="X19" s="33"/>
      <c r="Y19" s="431"/>
      <c r="Z19" s="33"/>
      <c r="AA19" s="33"/>
      <c r="AB19" s="33"/>
    </row>
    <row r="20" spans="2:28">
      <c r="B20" s="350">
        <f>+'2.3 Augex (C)- Nominal values'!B21</f>
        <v>50000098</v>
      </c>
      <c r="C20" s="58"/>
      <c r="D20" s="58"/>
      <c r="E20" s="58"/>
      <c r="F20" s="58"/>
      <c r="G20" s="58"/>
      <c r="H20" s="58"/>
      <c r="I20" s="58"/>
      <c r="J20" s="58"/>
      <c r="K20" s="58"/>
      <c r="L20" s="58"/>
      <c r="M20" s="430" t="str">
        <f>+'2.3 Augex (C)- Nominal values'!N21</f>
        <v>CPMNN00723</v>
      </c>
      <c r="N20" s="351">
        <v>674294</v>
      </c>
      <c r="O20" s="351">
        <v>5117520.8099999996</v>
      </c>
      <c r="P20" s="354">
        <v>1735694.88</v>
      </c>
      <c r="Q20" s="354">
        <v>238876.81</v>
      </c>
      <c r="R20" s="354">
        <v>-5553.64</v>
      </c>
      <c r="S20" s="354"/>
      <c r="T20" s="351"/>
      <c r="U20" s="351"/>
      <c r="V20" s="433">
        <f t="shared" si="0"/>
        <v>7760832.8599999994</v>
      </c>
      <c r="W20" s="4" t="str">
        <f>IF(+V20='2.3 Augex (C)- Nominal values'!AR21,"Yes","No")</f>
        <v>Yes</v>
      </c>
      <c r="X20" s="33"/>
      <c r="Y20" s="431"/>
      <c r="Z20" s="33"/>
      <c r="AA20" s="33"/>
      <c r="AB20" s="33"/>
    </row>
    <row r="21" spans="2:28">
      <c r="B21" s="350">
        <f>+'2.3 Augex (C)- Nominal values'!B22</f>
        <v>50000188</v>
      </c>
      <c r="C21" s="58"/>
      <c r="D21" s="58"/>
      <c r="E21" s="58"/>
      <c r="F21" s="58"/>
      <c r="G21" s="58"/>
      <c r="H21" s="58"/>
      <c r="I21" s="58"/>
      <c r="J21" s="58"/>
      <c r="K21" s="58"/>
      <c r="L21" s="58"/>
      <c r="M21" s="430" t="str">
        <f>+'2.3 Augex (C)- Nominal values'!N22</f>
        <v>CPMNN00724</v>
      </c>
      <c r="N21" s="351">
        <v>15433</v>
      </c>
      <c r="O21" s="351">
        <v>848301.9</v>
      </c>
      <c r="P21" s="354">
        <v>6380799.6600000001</v>
      </c>
      <c r="Q21" s="354">
        <v>1244701.56</v>
      </c>
      <c r="R21" s="354">
        <v>224007.04000000001</v>
      </c>
      <c r="S21" s="351">
        <v>-51475.07</v>
      </c>
      <c r="T21" s="351"/>
      <c r="U21" s="351"/>
      <c r="V21" s="433">
        <f t="shared" si="0"/>
        <v>8661768.0899999999</v>
      </c>
      <c r="W21" s="4" t="str">
        <f>IF(+V21='2.3 Augex (C)- Nominal values'!AR22,"Yes","No")</f>
        <v>Yes</v>
      </c>
      <c r="X21" s="33"/>
      <c r="Y21" s="431"/>
      <c r="Z21" s="33"/>
      <c r="AA21" s="33"/>
      <c r="AB21" s="33"/>
    </row>
    <row r="22" spans="2:28">
      <c r="B22" s="350" t="str">
        <f>+'2.3 Augex (C)- Nominal values'!B23</f>
        <v>20006664</v>
      </c>
      <c r="C22" s="58"/>
      <c r="D22" s="58"/>
      <c r="E22" s="58"/>
      <c r="F22" s="58"/>
      <c r="G22" s="58"/>
      <c r="H22" s="58"/>
      <c r="I22" s="58"/>
      <c r="J22" s="58"/>
      <c r="K22" s="58"/>
      <c r="L22" s="58"/>
      <c r="M22" s="430" t="str">
        <f>+'2.3 Augex (C)- Nominal values'!N23</f>
        <v>CPMNN00734</v>
      </c>
      <c r="N22" s="351">
        <v>1371374</v>
      </c>
      <c r="O22" s="351">
        <v>2994004.82</v>
      </c>
      <c r="P22" s="354">
        <v>1537365.27</v>
      </c>
      <c r="Q22" s="354">
        <v>128658.55</v>
      </c>
      <c r="R22" s="354">
        <v>37554.129999999997</v>
      </c>
      <c r="S22" s="354">
        <v>90214.66</v>
      </c>
      <c r="T22" s="351"/>
      <c r="U22" s="351"/>
      <c r="V22" s="433">
        <f t="shared" si="0"/>
        <v>6159171.4299999997</v>
      </c>
      <c r="W22" s="4" t="str">
        <f>IF(+V22='2.3 Augex (C)- Nominal values'!AR23,"Yes","No")</f>
        <v>Yes</v>
      </c>
      <c r="X22" s="33"/>
      <c r="Y22" s="431"/>
      <c r="Z22" s="33"/>
      <c r="AA22" s="33"/>
      <c r="AB22" s="33"/>
    </row>
    <row r="23" spans="2:28">
      <c r="B23" s="350" t="str">
        <f>+'2.3 Augex (C)- Nominal values'!B24</f>
        <v>82709921</v>
      </c>
      <c r="C23" s="58"/>
      <c r="D23" s="58"/>
      <c r="E23" s="58"/>
      <c r="F23" s="58"/>
      <c r="G23" s="58"/>
      <c r="H23" s="58"/>
      <c r="I23" s="58"/>
      <c r="J23" s="58"/>
      <c r="K23" s="58"/>
      <c r="L23" s="58"/>
      <c r="M23" s="430" t="str">
        <f>+'2.3 Augex (C)- Nominal values'!N24</f>
        <v>CPMNN00745</v>
      </c>
      <c r="N23" s="351">
        <v>3711827.91</v>
      </c>
      <c r="O23" s="351">
        <v>9672604.6799999997</v>
      </c>
      <c r="P23" s="354">
        <v>6172583.2800000003</v>
      </c>
      <c r="Q23" s="354">
        <v>542794.79</v>
      </c>
      <c r="R23" s="354">
        <v>48166.63</v>
      </c>
      <c r="S23" s="354">
        <v>13411.38</v>
      </c>
      <c r="T23" s="351">
        <v>114680.44</v>
      </c>
      <c r="U23" s="351"/>
      <c r="V23" s="433">
        <f t="shared" si="0"/>
        <v>20276069.109999999</v>
      </c>
      <c r="W23" s="4" t="str">
        <f>IF(+V23='2.3 Augex (C)- Nominal values'!AR24,"Yes","No")</f>
        <v>Yes</v>
      </c>
      <c r="X23" s="33"/>
      <c r="Y23" s="431"/>
      <c r="Z23" s="33"/>
      <c r="AA23" s="33"/>
      <c r="AB23" s="33"/>
    </row>
    <row r="24" spans="2:28">
      <c r="B24" s="350">
        <f>+'2.3 Augex (C)- Nominal values'!B25</f>
        <v>82613011</v>
      </c>
      <c r="C24" s="58"/>
      <c r="D24" s="58"/>
      <c r="E24" s="58"/>
      <c r="F24" s="58"/>
      <c r="G24" s="58"/>
      <c r="H24" s="58"/>
      <c r="I24" s="58"/>
      <c r="J24" s="58"/>
      <c r="K24" s="58"/>
      <c r="L24" s="58"/>
      <c r="M24" s="430" t="str">
        <f>+'2.3 Augex (C)- Nominal values'!N25</f>
        <v>CPMNN00758</v>
      </c>
      <c r="N24" s="351">
        <v>1062473</v>
      </c>
      <c r="O24" s="351">
        <v>6531835.6699999999</v>
      </c>
      <c r="P24" s="354">
        <v>483142.8</v>
      </c>
      <c r="Q24" s="354">
        <v>304812.32</v>
      </c>
      <c r="R24" s="354">
        <v>16522.900000000001</v>
      </c>
      <c r="S24" s="354">
        <v>34421.21</v>
      </c>
      <c r="T24" s="351">
        <f>804.46+217+0.09</f>
        <v>1021.5500000000001</v>
      </c>
      <c r="U24" s="351"/>
      <c r="V24" s="433">
        <f t="shared" si="0"/>
        <v>8434229.4500000011</v>
      </c>
      <c r="W24" s="4" t="str">
        <f>IF(+V24='2.3 Augex (C)- Nominal values'!AR25,"Yes","No")</f>
        <v>Yes</v>
      </c>
      <c r="X24" s="33"/>
      <c r="Y24" s="431"/>
      <c r="Z24" s="33"/>
      <c r="AA24" s="33"/>
      <c r="AB24" s="33"/>
    </row>
    <row r="25" spans="2:28">
      <c r="B25" s="350">
        <f>+'2.3 Augex (C)- Nominal values'!B26</f>
        <v>82550255</v>
      </c>
      <c r="C25" s="58"/>
      <c r="D25" s="58"/>
      <c r="E25" s="58"/>
      <c r="F25" s="58"/>
      <c r="G25" s="58"/>
      <c r="H25" s="58"/>
      <c r="I25" s="58"/>
      <c r="J25" s="58"/>
      <c r="K25" s="58"/>
      <c r="L25" s="58"/>
      <c r="M25" s="430" t="str">
        <f>+'2.3 Augex (C)- Nominal values'!N26</f>
        <v>CPMNN00781</v>
      </c>
      <c r="N25" s="351">
        <v>5507249</v>
      </c>
      <c r="O25" s="351">
        <v>3338649.3</v>
      </c>
      <c r="P25" s="354">
        <f>281298.57+1287+0.22</f>
        <v>282585.78999999998</v>
      </c>
      <c r="Q25" s="354">
        <v>0.01</v>
      </c>
      <c r="R25" s="354"/>
      <c r="S25" s="354"/>
      <c r="T25" s="351"/>
      <c r="U25" s="351"/>
      <c r="V25" s="433">
        <f t="shared" si="0"/>
        <v>9128484.0999999996</v>
      </c>
      <c r="W25" s="4" t="str">
        <f>IF(+V25='2.3 Augex (C)- Nominal values'!AR26,"Yes","No")</f>
        <v>Yes</v>
      </c>
      <c r="X25" s="33"/>
      <c r="Y25" s="431"/>
      <c r="Z25" s="33"/>
      <c r="AA25" s="33"/>
      <c r="AB25" s="33"/>
    </row>
    <row r="26" spans="2:28">
      <c r="B26" s="350">
        <f>+'2.3 Augex (C)- Nominal values'!B27</f>
        <v>82618594</v>
      </c>
      <c r="C26" s="58"/>
      <c r="D26" s="58"/>
      <c r="E26" s="58"/>
      <c r="F26" s="58"/>
      <c r="G26" s="58"/>
      <c r="H26" s="58"/>
      <c r="I26" s="58"/>
      <c r="J26" s="58"/>
      <c r="K26" s="58"/>
      <c r="L26" s="58"/>
      <c r="M26" s="430" t="str">
        <f>+'2.3 Augex (C)- Nominal values'!N27</f>
        <v>CPMNN00782</v>
      </c>
      <c r="N26" s="351"/>
      <c r="O26" s="351">
        <v>878301.36</v>
      </c>
      <c r="P26" s="354">
        <v>10749867.67</v>
      </c>
      <c r="Q26" s="354">
        <v>4011775.47</v>
      </c>
      <c r="R26" s="354">
        <v>236269.3</v>
      </c>
      <c r="S26" s="354">
        <v>2009.52</v>
      </c>
      <c r="T26" s="351"/>
      <c r="U26" s="351"/>
      <c r="V26" s="433">
        <f t="shared" si="0"/>
        <v>15878223.32</v>
      </c>
      <c r="W26" s="4" t="str">
        <f>IF(+V26='2.3 Augex (C)- Nominal values'!AR27,"Yes","No")</f>
        <v>Yes</v>
      </c>
      <c r="X26" s="33"/>
      <c r="Y26" s="431"/>
      <c r="Z26" s="33"/>
      <c r="AA26" s="33"/>
      <c r="AB26" s="33"/>
    </row>
    <row r="27" spans="2:28">
      <c r="B27" s="350">
        <f>+'2.3 Augex (C)- Nominal values'!B28</f>
        <v>82772842</v>
      </c>
      <c r="C27" s="58"/>
      <c r="D27" s="58"/>
      <c r="E27" s="58"/>
      <c r="F27" s="58"/>
      <c r="G27" s="58"/>
      <c r="H27" s="58"/>
      <c r="I27" s="58"/>
      <c r="J27" s="58"/>
      <c r="K27" s="58"/>
      <c r="L27" s="58"/>
      <c r="M27" s="430" t="str">
        <f>+'2.3 Augex (C)- Nominal values'!N28</f>
        <v>CPMNN01126</v>
      </c>
      <c r="N27" s="351">
        <v>1468</v>
      </c>
      <c r="O27" s="351">
        <v>141615.51</v>
      </c>
      <c r="P27" s="351">
        <v>4842378.2699999996</v>
      </c>
      <c r="Q27" s="351">
        <v>6679707.71</v>
      </c>
      <c r="R27" s="351">
        <v>482613.21</v>
      </c>
      <c r="S27" s="351">
        <v>818296.57</v>
      </c>
      <c r="T27" s="351">
        <v>11.27</v>
      </c>
      <c r="U27" s="351"/>
      <c r="V27" s="433">
        <f t="shared" si="0"/>
        <v>12966090.539999999</v>
      </c>
      <c r="W27" s="4" t="str">
        <f>IF(+V27='2.3 Augex (C)- Nominal values'!AR28,"Yes","No")</f>
        <v>Yes</v>
      </c>
      <c r="X27" s="33"/>
      <c r="Y27" s="431"/>
      <c r="Z27" s="33"/>
      <c r="AA27" s="33"/>
      <c r="AB27" s="33"/>
    </row>
    <row r="28" spans="2:28">
      <c r="B28" s="350" t="str">
        <f>+'2.3 Augex (C)- Nominal values'!B29</f>
        <v>20020706</v>
      </c>
      <c r="C28" s="58"/>
      <c r="D28" s="58"/>
      <c r="E28" s="58"/>
      <c r="F28" s="58"/>
      <c r="G28" s="58"/>
      <c r="H28" s="58"/>
      <c r="I28" s="58"/>
      <c r="J28" s="58"/>
      <c r="K28" s="58"/>
      <c r="L28" s="58"/>
      <c r="M28" s="430" t="str">
        <f>+'2.3 Augex (C)- Nominal values'!N29</f>
        <v>CPMNN01162</v>
      </c>
      <c r="N28" s="351">
        <v>17041.29</v>
      </c>
      <c r="O28" s="351">
        <v>197552.35</v>
      </c>
      <c r="P28" s="351">
        <v>2715915.77</v>
      </c>
      <c r="Q28" s="351">
        <v>5115796.84</v>
      </c>
      <c r="R28" s="351">
        <v>1987587.79</v>
      </c>
      <c r="S28" s="351">
        <v>23407.75</v>
      </c>
      <c r="T28" s="351"/>
      <c r="U28" s="351"/>
      <c r="V28" s="433">
        <f t="shared" si="0"/>
        <v>10057301.789999999</v>
      </c>
      <c r="W28" s="4" t="str">
        <f>IF(+V28='2.3 Augex (C)- Nominal values'!AR29,"Yes","No")</f>
        <v>No</v>
      </c>
      <c r="X28" s="33"/>
      <c r="Y28" s="431"/>
      <c r="Z28" s="33"/>
      <c r="AA28" s="33"/>
      <c r="AB28" s="33"/>
    </row>
    <row r="29" spans="2:28">
      <c r="B29" s="350">
        <f>+'2.3 Augex (C)- Nominal values'!B30</f>
        <v>82866131</v>
      </c>
      <c r="C29" s="58"/>
      <c r="D29" s="58"/>
      <c r="E29" s="58"/>
      <c r="F29" s="58"/>
      <c r="G29" s="58"/>
      <c r="H29" s="58"/>
      <c r="I29" s="58"/>
      <c r="J29" s="58"/>
      <c r="K29" s="58"/>
      <c r="L29" s="58"/>
      <c r="M29" s="430" t="str">
        <f>+'2.3 Augex (C)- Nominal values'!N30</f>
        <v>CPMNN01171</v>
      </c>
      <c r="N29" s="351">
        <v>3296</v>
      </c>
      <c r="O29" s="351">
        <v>78661.56</v>
      </c>
      <c r="P29" s="351">
        <v>3825869.91</v>
      </c>
      <c r="Q29" s="351">
        <v>1622507.09</v>
      </c>
      <c r="R29" s="351">
        <v>5396173.29</v>
      </c>
      <c r="S29" s="351">
        <v>2792778.11</v>
      </c>
      <c r="T29" s="351">
        <v>4583.34</v>
      </c>
      <c r="U29" s="351"/>
      <c r="V29" s="433">
        <f t="shared" si="0"/>
        <v>13723869.300000001</v>
      </c>
      <c r="W29" s="4" t="str">
        <f>IF(+V29='2.3 Augex (C)- Nominal values'!AR30,"Yes","No")</f>
        <v>No</v>
      </c>
      <c r="X29" s="33"/>
      <c r="Y29" s="431"/>
      <c r="Z29" s="33"/>
      <c r="AA29" s="33"/>
      <c r="AB29" s="33"/>
    </row>
    <row r="30" spans="2:28">
      <c r="B30" s="350">
        <f>+'2.3 Augex (C)- Nominal values'!B31</f>
        <v>30064304</v>
      </c>
      <c r="C30" s="58"/>
      <c r="D30" s="58"/>
      <c r="E30" s="58"/>
      <c r="F30" s="58"/>
      <c r="G30" s="58"/>
      <c r="H30" s="58"/>
      <c r="I30" s="58"/>
      <c r="J30" s="58"/>
      <c r="K30" s="58"/>
      <c r="L30" s="58"/>
      <c r="M30" s="430" t="str">
        <f>+'2.3 Augex (C)- Nominal values'!N31</f>
        <v>CPMNN01197</v>
      </c>
      <c r="N30" s="351">
        <v>410</v>
      </c>
      <c r="O30" s="351">
        <v>72532.45</v>
      </c>
      <c r="P30" s="351">
        <v>852093.43</v>
      </c>
      <c r="Q30" s="351">
        <v>11368119.310000001</v>
      </c>
      <c r="R30" s="351">
        <v>3920232.38</v>
      </c>
      <c r="S30" s="351">
        <v>689531.25</v>
      </c>
      <c r="T30" s="351">
        <f>114867.25-820</f>
        <v>114047.25</v>
      </c>
      <c r="U30" s="351"/>
      <c r="V30" s="433">
        <f t="shared" si="0"/>
        <v>17016966.07</v>
      </c>
      <c r="W30" s="4" t="str">
        <f>IF(+V30='2.3 Augex (C)- Nominal values'!AR31,"Yes","No")</f>
        <v>Yes</v>
      </c>
      <c r="X30" s="33"/>
      <c r="Y30" s="431"/>
      <c r="Z30" s="33"/>
      <c r="AA30" s="33"/>
      <c r="AB30" s="33"/>
    </row>
    <row r="31" spans="2:28">
      <c r="B31" s="350" t="str">
        <f>+'2.3 Augex (C)- Nominal values'!B32</f>
        <v>82647119</v>
      </c>
      <c r="C31" s="58"/>
      <c r="D31" s="58"/>
      <c r="E31" s="58"/>
      <c r="F31" s="58"/>
      <c r="G31" s="58"/>
      <c r="H31" s="58"/>
      <c r="I31" s="58"/>
      <c r="J31" s="58"/>
      <c r="K31" s="58"/>
      <c r="L31" s="58"/>
      <c r="M31" s="430" t="str">
        <f>+'2.3 Augex (C)- Nominal values'!N32</f>
        <v>CPMNN01306</v>
      </c>
      <c r="N31" s="351">
        <v>985</v>
      </c>
      <c r="O31" s="351">
        <v>153472.78</v>
      </c>
      <c r="P31" s="351">
        <v>7698807.5</v>
      </c>
      <c r="Q31" s="351">
        <v>3308825.97</v>
      </c>
      <c r="R31" s="351">
        <v>5667672.3700000001</v>
      </c>
      <c r="S31" s="351">
        <v>722157.95</v>
      </c>
      <c r="T31" s="351">
        <f>49263.62-1970</f>
        <v>47293.62</v>
      </c>
      <c r="U31" s="351"/>
      <c r="V31" s="433">
        <f t="shared" si="0"/>
        <v>17599215.190000001</v>
      </c>
      <c r="W31" s="4" t="str">
        <f>IF(+V31='2.3 Augex (C)- Nominal values'!AR32,"Yes","No")</f>
        <v>No</v>
      </c>
      <c r="X31" s="33"/>
      <c r="Y31" s="431"/>
      <c r="Z31" s="33"/>
      <c r="AA31" s="33"/>
      <c r="AB31" s="33"/>
    </row>
    <row r="32" spans="2:28">
      <c r="B32" s="350" t="str">
        <f>+'2.3 Augex (C)- Nominal values'!B33</f>
        <v>20011587</v>
      </c>
      <c r="C32" s="58"/>
      <c r="D32" s="58"/>
      <c r="E32" s="58"/>
      <c r="F32" s="58"/>
      <c r="G32" s="58"/>
      <c r="H32" s="58"/>
      <c r="I32" s="58"/>
      <c r="J32" s="58"/>
      <c r="K32" s="58"/>
      <c r="L32" s="58"/>
      <c r="M32" s="430" t="str">
        <f>+'2.3 Augex (C)- Nominal values'!N33</f>
        <v>CPMNN01346</v>
      </c>
      <c r="N32" s="351"/>
      <c r="O32" s="351"/>
      <c r="P32" s="351"/>
      <c r="Q32" s="351">
        <v>1661348.12</v>
      </c>
      <c r="R32" s="351">
        <v>2286715.31</v>
      </c>
      <c r="S32" s="351">
        <v>2343163.86</v>
      </c>
      <c r="T32" s="351">
        <v>89329.45</v>
      </c>
      <c r="U32" s="351"/>
      <c r="V32" s="433">
        <f t="shared" si="0"/>
        <v>6380556.7400000002</v>
      </c>
      <c r="W32" s="4" t="str">
        <f>IF(+V32='2.3 Augex (C)- Nominal values'!AR33,"Yes","No")</f>
        <v>Yes</v>
      </c>
      <c r="X32" s="33"/>
      <c r="Y32" s="431"/>
      <c r="Z32" s="33"/>
      <c r="AA32" s="33"/>
      <c r="AB32" s="33"/>
    </row>
    <row r="33" spans="2:28">
      <c r="B33" s="350">
        <f>+'2.3 Augex (C)- Nominal values'!B34</f>
        <v>81622293</v>
      </c>
      <c r="C33" s="58"/>
      <c r="D33" s="58"/>
      <c r="E33" s="58"/>
      <c r="F33" s="58"/>
      <c r="G33" s="58"/>
      <c r="H33" s="58"/>
      <c r="I33" s="58"/>
      <c r="J33" s="58"/>
      <c r="K33" s="58"/>
      <c r="L33" s="58"/>
      <c r="M33" s="430" t="str">
        <f>+'2.3 Augex (C)- Nominal values'!N34</f>
        <v>CPMNN01450</v>
      </c>
      <c r="N33" s="351">
        <v>2606</v>
      </c>
      <c r="O33" s="351">
        <v>8370.39</v>
      </c>
      <c r="P33" s="351">
        <v>1123757.72</v>
      </c>
      <c r="Q33" s="351">
        <v>6005327.2699999996</v>
      </c>
      <c r="R33" s="351">
        <v>2495410.2400000002</v>
      </c>
      <c r="S33" s="351">
        <v>497986.55</v>
      </c>
      <c r="T33" s="351">
        <v>43094.71</v>
      </c>
      <c r="U33" s="351"/>
      <c r="V33" s="433">
        <f t="shared" si="0"/>
        <v>10176552.880000001</v>
      </c>
      <c r="W33" s="4" t="str">
        <f>IF(+V33='2.3 Augex (C)- Nominal values'!AR34,"Yes","No")</f>
        <v>Yes</v>
      </c>
      <c r="X33" s="33"/>
      <c r="Y33" s="431"/>
      <c r="Z33" s="33"/>
      <c r="AA33" s="33"/>
      <c r="AB33" s="33"/>
    </row>
    <row r="34" spans="2:28">
      <c r="B34" s="350">
        <f>+'2.3 Augex (C)- Nominal values'!B35</f>
        <v>82613244</v>
      </c>
      <c r="C34" s="58"/>
      <c r="D34" s="58"/>
      <c r="E34" s="58"/>
      <c r="F34" s="58"/>
      <c r="G34" s="58"/>
      <c r="H34" s="58"/>
      <c r="I34" s="58"/>
      <c r="J34" s="58"/>
      <c r="K34" s="58"/>
      <c r="L34" s="58"/>
      <c r="M34" s="430" t="str">
        <f>+'2.3 Augex (C)- Nominal values'!N35</f>
        <v>CPMNS00367</v>
      </c>
      <c r="N34" s="351">
        <v>1690457</v>
      </c>
      <c r="O34" s="351">
        <v>3968982.12</v>
      </c>
      <c r="P34" s="351">
        <v>2803690.94</v>
      </c>
      <c r="Q34" s="351">
        <v>227938.92</v>
      </c>
      <c r="R34" s="351">
        <v>41852.370000000003</v>
      </c>
      <c r="S34" s="351">
        <v>70066.77</v>
      </c>
      <c r="T34" s="351"/>
      <c r="U34" s="351"/>
      <c r="V34" s="433">
        <f t="shared" si="0"/>
        <v>8802988.1199999992</v>
      </c>
      <c r="W34" s="4" t="str">
        <f>IF(+V34='2.3 Augex (C)- Nominal values'!AR35,"Yes","No")</f>
        <v>Yes</v>
      </c>
      <c r="X34" s="33"/>
      <c r="Y34" s="431"/>
      <c r="Z34" s="33"/>
      <c r="AA34" s="33"/>
      <c r="AB34" s="33"/>
    </row>
    <row r="35" spans="2:28">
      <c r="B35" s="350">
        <f>+'2.3 Augex (C)- Nominal values'!B36</f>
        <v>40222461</v>
      </c>
      <c r="C35" s="58"/>
      <c r="D35" s="58"/>
      <c r="E35" s="58"/>
      <c r="F35" s="58"/>
      <c r="G35" s="58"/>
      <c r="H35" s="58"/>
      <c r="I35" s="58"/>
      <c r="J35" s="58"/>
      <c r="K35" s="58"/>
      <c r="L35" s="58"/>
      <c r="M35" s="430" t="str">
        <f>+'2.3 Augex (C)- Nominal values'!N36</f>
        <v>CPMNS00567</v>
      </c>
      <c r="N35" s="351">
        <v>39151</v>
      </c>
      <c r="O35" s="351">
        <v>898340.19</v>
      </c>
      <c r="P35" s="351">
        <v>1676248.26</v>
      </c>
      <c r="Q35" s="351">
        <v>745205.76000000001</v>
      </c>
      <c r="R35" s="351">
        <v>628470.78</v>
      </c>
      <c r="S35" s="351">
        <f>149744.21+9000-0.11</f>
        <v>158744.1</v>
      </c>
      <c r="T35" s="351"/>
      <c r="U35" s="351"/>
      <c r="V35" s="433">
        <f t="shared" si="0"/>
        <v>4146160.0900000003</v>
      </c>
      <c r="W35" s="4" t="str">
        <f>IF(+V35='2.3 Augex (C)- Nominal values'!AR36,"Yes","No")</f>
        <v>Yes</v>
      </c>
      <c r="X35" s="33"/>
      <c r="Y35" s="431"/>
      <c r="Z35" s="33"/>
      <c r="AA35" s="33"/>
      <c r="AB35" s="33"/>
    </row>
    <row r="36" spans="2:28">
      <c r="B36" s="350">
        <f>+'2.3 Augex (C)- Nominal values'!B37</f>
        <v>0</v>
      </c>
      <c r="C36" s="58"/>
      <c r="D36" s="58"/>
      <c r="E36" s="58"/>
      <c r="F36" s="58"/>
      <c r="G36" s="58"/>
      <c r="H36" s="58"/>
      <c r="I36" s="58"/>
      <c r="J36" s="58"/>
      <c r="K36" s="58"/>
      <c r="L36" s="58"/>
      <c r="M36" s="430">
        <f>+'2.3 Augex (C)- Nominal values'!N37</f>
        <v>0</v>
      </c>
      <c r="N36" s="351"/>
      <c r="O36" s="351"/>
      <c r="P36" s="351"/>
      <c r="Q36" s="351"/>
      <c r="R36" s="351"/>
      <c r="S36" s="351"/>
      <c r="T36" s="351"/>
      <c r="U36" s="351"/>
      <c r="V36" s="355">
        <f t="shared" si="0"/>
        <v>0</v>
      </c>
      <c r="W36" s="4" t="str">
        <f>IF(+V36='2.3 Augex (C)- Nominal values'!AR37,"Yes","No")</f>
        <v>Yes</v>
      </c>
      <c r="X36" s="33"/>
      <c r="Y36" s="56"/>
      <c r="Z36" s="33"/>
      <c r="AA36" s="33"/>
      <c r="AB36" s="33"/>
    </row>
    <row r="37" spans="2:28">
      <c r="B37" s="350">
        <f>+'2.3 Augex (C)- Nominal values'!B38</f>
        <v>0</v>
      </c>
      <c r="C37" s="58"/>
      <c r="D37" s="58"/>
      <c r="E37" s="58"/>
      <c r="F37" s="58"/>
      <c r="G37" s="58"/>
      <c r="H37" s="58"/>
      <c r="I37" s="58"/>
      <c r="J37" s="58"/>
      <c r="K37" s="58"/>
      <c r="L37" s="58"/>
      <c r="M37" s="430">
        <f>+'2.3 Augex (C)- Nominal values'!N38</f>
        <v>0</v>
      </c>
      <c r="N37" s="351"/>
      <c r="O37" s="351"/>
      <c r="P37" s="351"/>
      <c r="Q37" s="351"/>
      <c r="R37" s="351"/>
      <c r="S37" s="351"/>
      <c r="T37" s="351"/>
      <c r="U37" s="351"/>
      <c r="V37" s="355">
        <f t="shared" si="0"/>
        <v>0</v>
      </c>
      <c r="W37" s="4" t="str">
        <f>IF(+V37='2.3 Augex (C)- Nominal values'!AR38,"Yes","No")</f>
        <v>Yes</v>
      </c>
      <c r="X37" s="33"/>
      <c r="Y37" s="56"/>
      <c r="Z37" s="33"/>
      <c r="AA37" s="33"/>
      <c r="AB37" s="33"/>
    </row>
    <row r="38" spans="2:28">
      <c r="B38" s="350">
        <f>+'2.3 Augex (C)- Nominal values'!B39</f>
        <v>0</v>
      </c>
      <c r="C38" s="58"/>
      <c r="D38" s="58"/>
      <c r="E38" s="58"/>
      <c r="F38" s="58"/>
      <c r="G38" s="58"/>
      <c r="H38" s="58"/>
      <c r="I38" s="58"/>
      <c r="J38" s="58"/>
      <c r="K38" s="58"/>
      <c r="L38" s="58"/>
      <c r="M38" s="430">
        <f>+'2.3 Augex (C)- Nominal values'!N39</f>
        <v>0</v>
      </c>
      <c r="N38" s="351"/>
      <c r="O38" s="351"/>
      <c r="P38" s="351"/>
      <c r="Q38" s="351"/>
      <c r="R38" s="351"/>
      <c r="S38" s="351"/>
      <c r="T38" s="351"/>
      <c r="U38" s="351"/>
      <c r="V38" s="355">
        <f t="shared" si="0"/>
        <v>0</v>
      </c>
      <c r="W38" s="4" t="str">
        <f>IF(+V38='2.3 Augex (C)- Nominal values'!AR39,"Yes","No")</f>
        <v>Yes</v>
      </c>
      <c r="X38" s="33"/>
      <c r="Y38" s="56"/>
      <c r="Z38" s="33"/>
      <c r="AA38" s="33"/>
      <c r="AB38" s="33"/>
    </row>
    <row r="39" spans="2:28">
      <c r="B39" s="350">
        <f>+'2.3 Augex (C)- Nominal values'!B40</f>
        <v>0</v>
      </c>
      <c r="C39" s="58"/>
      <c r="D39" s="58"/>
      <c r="E39" s="58"/>
      <c r="F39" s="58"/>
      <c r="G39" s="58"/>
      <c r="H39" s="58"/>
      <c r="I39" s="58"/>
      <c r="J39" s="58"/>
      <c r="K39" s="58"/>
      <c r="L39" s="58"/>
      <c r="M39" s="430">
        <f>+'2.3 Augex (C)- Nominal values'!N40</f>
        <v>0</v>
      </c>
      <c r="N39" s="351"/>
      <c r="O39" s="351"/>
      <c r="P39" s="351"/>
      <c r="Q39" s="351"/>
      <c r="R39" s="351"/>
      <c r="S39" s="351"/>
      <c r="T39" s="351"/>
      <c r="U39" s="351"/>
      <c r="V39" s="355">
        <f t="shared" si="0"/>
        <v>0</v>
      </c>
      <c r="W39" s="4" t="str">
        <f>IF(+V39='2.3 Augex (C)- Nominal values'!AR40,"Yes","No")</f>
        <v>Yes</v>
      </c>
      <c r="X39" s="33"/>
      <c r="Y39" s="56"/>
      <c r="Z39" s="33"/>
      <c r="AA39" s="33"/>
      <c r="AB39" s="33"/>
    </row>
    <row r="40" spans="2:28">
      <c r="B40" s="350">
        <f>+'2.3 Augex (C)- Nominal values'!B41</f>
        <v>0</v>
      </c>
      <c r="C40" s="58"/>
      <c r="D40" s="58"/>
      <c r="E40" s="58"/>
      <c r="F40" s="58"/>
      <c r="G40" s="58"/>
      <c r="H40" s="58"/>
      <c r="I40" s="58"/>
      <c r="J40" s="58"/>
      <c r="K40" s="58"/>
      <c r="L40" s="58"/>
      <c r="M40" s="430">
        <f>+'2.3 Augex (C)- Nominal values'!N41</f>
        <v>0</v>
      </c>
      <c r="N40" s="351"/>
      <c r="O40" s="351"/>
      <c r="P40" s="351"/>
      <c r="Q40" s="351"/>
      <c r="R40" s="351"/>
      <c r="S40" s="351"/>
      <c r="T40" s="351"/>
      <c r="U40" s="351"/>
      <c r="V40" s="355">
        <f t="shared" si="0"/>
        <v>0</v>
      </c>
      <c r="W40" s="4" t="str">
        <f>IF(+V40='2.3 Augex (C)- Nominal values'!AR41,"Yes","No")</f>
        <v>Yes</v>
      </c>
      <c r="X40" s="33"/>
      <c r="Y40" s="56"/>
      <c r="Z40" s="33"/>
      <c r="AA40" s="33"/>
      <c r="AB40" s="33"/>
    </row>
    <row r="41" spans="2:28">
      <c r="B41" s="350">
        <f>+'2.3 Augex (C)- Nominal values'!B42</f>
        <v>0</v>
      </c>
      <c r="C41" s="58"/>
      <c r="D41" s="58"/>
      <c r="E41" s="58"/>
      <c r="F41" s="58"/>
      <c r="G41" s="58"/>
      <c r="H41" s="58"/>
      <c r="I41" s="58"/>
      <c r="J41" s="58"/>
      <c r="K41" s="58"/>
      <c r="L41" s="58"/>
      <c r="M41" s="430">
        <f>+'2.3 Augex (C)- Nominal values'!N42</f>
        <v>0</v>
      </c>
      <c r="N41" s="351"/>
      <c r="O41" s="351"/>
      <c r="P41" s="351"/>
      <c r="Q41" s="351"/>
      <c r="R41" s="351"/>
      <c r="S41" s="351"/>
      <c r="T41" s="351"/>
      <c r="U41" s="351"/>
      <c r="V41" s="355">
        <f t="shared" si="0"/>
        <v>0</v>
      </c>
      <c r="W41" s="4" t="str">
        <f>IF(+V41='2.3 Augex (C)- Nominal values'!AR42,"Yes","No")</f>
        <v>Yes</v>
      </c>
      <c r="X41" s="33"/>
      <c r="Y41" s="56"/>
      <c r="Z41" s="33"/>
      <c r="AA41" s="33"/>
      <c r="AB41" s="33"/>
    </row>
    <row r="42" spans="2:28">
      <c r="B42" s="350">
        <f>+'2.3 Augex (C)- Nominal values'!B43</f>
        <v>0</v>
      </c>
      <c r="C42" s="58"/>
      <c r="D42" s="58"/>
      <c r="E42" s="58"/>
      <c r="F42" s="58"/>
      <c r="G42" s="58"/>
      <c r="H42" s="58"/>
      <c r="I42" s="58"/>
      <c r="J42" s="58"/>
      <c r="K42" s="58"/>
      <c r="L42" s="58"/>
      <c r="M42" s="430">
        <f>+'2.3 Augex (C)- Nominal values'!N43</f>
        <v>0</v>
      </c>
      <c r="N42" s="351"/>
      <c r="O42" s="351"/>
      <c r="P42" s="351"/>
      <c r="Q42" s="351"/>
      <c r="R42" s="351"/>
      <c r="S42" s="351"/>
      <c r="T42" s="351"/>
      <c r="U42" s="351"/>
      <c r="V42" s="355">
        <f t="shared" si="0"/>
        <v>0</v>
      </c>
      <c r="W42" s="4" t="str">
        <f>IF(+V42='2.3 Augex (C)- Nominal values'!AR43,"Yes","No")</f>
        <v>Yes</v>
      </c>
      <c r="X42" s="33"/>
      <c r="Y42" s="56"/>
      <c r="Z42" s="33"/>
      <c r="AA42" s="33"/>
      <c r="AB42" s="33"/>
    </row>
    <row r="43" spans="2:28">
      <c r="B43" s="350">
        <f>+'2.3 Augex (C)- Nominal values'!B44</f>
        <v>0</v>
      </c>
      <c r="C43" s="58"/>
      <c r="D43" s="58"/>
      <c r="E43" s="58"/>
      <c r="F43" s="58"/>
      <c r="G43" s="58"/>
      <c r="H43" s="58"/>
      <c r="I43" s="58"/>
      <c r="J43" s="58"/>
      <c r="K43" s="58"/>
      <c r="L43" s="58"/>
      <c r="M43" s="430">
        <f>+'2.3 Augex (C)- Nominal values'!N44</f>
        <v>0</v>
      </c>
      <c r="N43" s="351"/>
      <c r="O43" s="351"/>
      <c r="P43" s="351"/>
      <c r="Q43" s="351"/>
      <c r="R43" s="351"/>
      <c r="S43" s="351"/>
      <c r="T43" s="351"/>
      <c r="U43" s="351"/>
      <c r="V43" s="355">
        <f t="shared" si="0"/>
        <v>0</v>
      </c>
      <c r="W43" s="4" t="str">
        <f>IF(+V43='2.3 Augex (C)- Nominal values'!AR44,"Yes","No")</f>
        <v>Yes</v>
      </c>
      <c r="X43" s="33"/>
      <c r="Y43" s="56"/>
      <c r="Z43" s="33"/>
      <c r="AA43" s="33"/>
      <c r="AB43" s="33"/>
    </row>
    <row r="44" spans="2:28">
      <c r="B44" s="350">
        <f>+'2.3 Augex (C)- Nominal values'!B45</f>
        <v>0</v>
      </c>
      <c r="C44" s="58"/>
      <c r="D44" s="58"/>
      <c r="E44" s="58"/>
      <c r="F44" s="58"/>
      <c r="G44" s="58"/>
      <c r="H44" s="58"/>
      <c r="I44" s="58"/>
      <c r="J44" s="58"/>
      <c r="K44" s="58"/>
      <c r="L44" s="58"/>
      <c r="M44" s="430">
        <f>+'2.3 Augex (C)- Nominal values'!N45</f>
        <v>0</v>
      </c>
      <c r="N44" s="351"/>
      <c r="O44" s="351"/>
      <c r="P44" s="351"/>
      <c r="Q44" s="351"/>
      <c r="R44" s="351"/>
      <c r="S44" s="351"/>
      <c r="T44" s="351"/>
      <c r="U44" s="351"/>
      <c r="V44" s="355">
        <f t="shared" si="0"/>
        <v>0</v>
      </c>
      <c r="W44" s="4" t="str">
        <f>IF(+V44='2.3 Augex (C)- Nominal values'!AR45,"Yes","No")</f>
        <v>Yes</v>
      </c>
      <c r="X44" s="33"/>
      <c r="Y44" s="56"/>
      <c r="Z44" s="33"/>
      <c r="AA44" s="33"/>
      <c r="AB44" s="33"/>
    </row>
    <row r="45" spans="2:28">
      <c r="B45" s="350">
        <f>+'2.3 Augex (C)- Nominal values'!B46</f>
        <v>0</v>
      </c>
      <c r="C45" s="58"/>
      <c r="D45" s="58"/>
      <c r="E45" s="58"/>
      <c r="F45" s="58"/>
      <c r="G45" s="58"/>
      <c r="H45" s="58"/>
      <c r="I45" s="58"/>
      <c r="J45" s="58"/>
      <c r="K45" s="58"/>
      <c r="L45" s="58"/>
      <c r="M45" s="430">
        <f>+'2.3 Augex (C)- Nominal values'!N46</f>
        <v>0</v>
      </c>
      <c r="N45" s="351"/>
      <c r="O45" s="351"/>
      <c r="P45" s="351"/>
      <c r="Q45" s="351"/>
      <c r="R45" s="351"/>
      <c r="S45" s="351"/>
      <c r="T45" s="351"/>
      <c r="U45" s="351"/>
      <c r="V45" s="355">
        <f t="shared" si="0"/>
        <v>0</v>
      </c>
      <c r="W45" s="4" t="str">
        <f>IF(+V45='2.3 Augex (C)- Nominal values'!AR46,"Yes","No")</f>
        <v>Yes</v>
      </c>
      <c r="X45" s="33"/>
      <c r="Y45" s="56"/>
      <c r="Z45" s="33"/>
      <c r="AA45" s="33"/>
      <c r="AB45" s="33"/>
    </row>
    <row r="46" spans="2:28">
      <c r="B46" s="350">
        <f>+'2.3 Augex (C)- Nominal values'!B47</f>
        <v>0</v>
      </c>
      <c r="C46" s="58"/>
      <c r="D46" s="58"/>
      <c r="E46" s="58"/>
      <c r="F46" s="58"/>
      <c r="G46" s="58"/>
      <c r="H46" s="58"/>
      <c r="I46" s="58"/>
      <c r="J46" s="58"/>
      <c r="K46" s="58"/>
      <c r="L46" s="58"/>
      <c r="M46" s="430">
        <f>+'2.3 Augex (C)- Nominal values'!N47</f>
        <v>0</v>
      </c>
      <c r="N46" s="351"/>
      <c r="O46" s="351"/>
      <c r="P46" s="354"/>
      <c r="Q46" s="354"/>
      <c r="R46" s="354"/>
      <c r="S46" s="351"/>
      <c r="T46" s="351"/>
      <c r="U46" s="351"/>
      <c r="V46" s="355">
        <f t="shared" si="0"/>
        <v>0</v>
      </c>
      <c r="W46" s="4" t="str">
        <f>IF(+V46='2.3 Augex (C)- Nominal values'!AR47,"Yes","No")</f>
        <v>Yes</v>
      </c>
      <c r="X46" s="33"/>
      <c r="Y46" s="56"/>
      <c r="Z46" s="33"/>
      <c r="AA46" s="33"/>
      <c r="AB46" s="33"/>
    </row>
    <row r="47" spans="2:28">
      <c r="B47" s="350">
        <f>+'2.3 Augex (C)- Nominal values'!B48</f>
        <v>0</v>
      </c>
      <c r="C47" s="75"/>
      <c r="D47" s="75"/>
      <c r="E47" s="75"/>
      <c r="F47" s="75"/>
      <c r="G47" s="75"/>
      <c r="H47" s="75"/>
      <c r="I47" s="75"/>
      <c r="J47" s="75"/>
      <c r="K47" s="75"/>
      <c r="L47" s="75"/>
      <c r="M47" s="430">
        <f>+'2.3 Augex (C)- Nominal values'!N48</f>
        <v>0</v>
      </c>
      <c r="N47" s="355"/>
      <c r="O47" s="355"/>
      <c r="P47" s="356"/>
      <c r="Q47" s="355"/>
      <c r="R47" s="355"/>
      <c r="S47" s="356"/>
      <c r="T47" s="356"/>
      <c r="U47" s="356"/>
      <c r="V47" s="355">
        <f t="shared" si="0"/>
        <v>0</v>
      </c>
      <c r="W47" s="4" t="str">
        <f>IF(+V47='2.3 Augex (C)- Nominal values'!AR48,"Yes","No")</f>
        <v>Yes</v>
      </c>
      <c r="X47" s="33"/>
      <c r="Y47" s="56"/>
      <c r="Z47" s="33"/>
      <c r="AA47" s="33"/>
      <c r="AB47" s="33"/>
    </row>
    <row r="48" spans="2:28">
      <c r="B48" s="350">
        <f>+'2.3 Augex (C)- Nominal values'!B49</f>
        <v>0</v>
      </c>
      <c r="C48" s="75"/>
      <c r="D48" s="75"/>
      <c r="E48" s="75"/>
      <c r="F48" s="75"/>
      <c r="G48" s="75"/>
      <c r="H48" s="75"/>
      <c r="I48" s="75"/>
      <c r="J48" s="75"/>
      <c r="K48" s="75"/>
      <c r="L48" s="75"/>
      <c r="M48" s="430">
        <f>+'2.3 Augex (C)- Nominal values'!N49</f>
        <v>0</v>
      </c>
      <c r="N48" s="355"/>
      <c r="O48" s="355"/>
      <c r="P48" s="356"/>
      <c r="Q48" s="355"/>
      <c r="R48" s="355"/>
      <c r="S48" s="356"/>
      <c r="T48" s="356"/>
      <c r="U48" s="356"/>
      <c r="V48" s="355">
        <f t="shared" si="0"/>
        <v>0</v>
      </c>
      <c r="W48" s="4" t="str">
        <f>IF(+V48='2.3 Augex (C)- Nominal values'!AR49,"Yes","No")</f>
        <v>Yes</v>
      </c>
      <c r="X48" s="33"/>
      <c r="Y48" s="33"/>
      <c r="Z48" s="33"/>
      <c r="AA48" s="33"/>
      <c r="AB48" s="33"/>
    </row>
    <row r="49" spans="2:28">
      <c r="B49" s="350">
        <f>+'2.3 Augex (C)- Nominal values'!B50</f>
        <v>0</v>
      </c>
      <c r="C49" s="75"/>
      <c r="D49" s="75"/>
      <c r="E49" s="75"/>
      <c r="F49" s="75"/>
      <c r="G49" s="75"/>
      <c r="H49" s="75"/>
      <c r="I49" s="75"/>
      <c r="J49" s="75"/>
      <c r="K49" s="75"/>
      <c r="L49" s="75"/>
      <c r="M49" s="430">
        <f>+'2.3 Augex (C)- Nominal values'!N50</f>
        <v>0</v>
      </c>
      <c r="N49" s="355"/>
      <c r="O49" s="355"/>
      <c r="P49" s="356"/>
      <c r="Q49" s="355"/>
      <c r="R49" s="355"/>
      <c r="S49" s="356"/>
      <c r="T49" s="356"/>
      <c r="U49" s="356"/>
      <c r="V49" s="355">
        <f t="shared" si="0"/>
        <v>0</v>
      </c>
      <c r="W49" s="4" t="str">
        <f>IF(+V49='2.3 Augex (C)- Nominal values'!AR50,"Yes","No")</f>
        <v>Yes</v>
      </c>
      <c r="X49" s="33"/>
      <c r="Y49" s="33"/>
      <c r="Z49" s="33"/>
      <c r="AA49" s="33"/>
      <c r="AB49" s="33"/>
    </row>
    <row r="50" spans="2:28">
      <c r="B50" s="350">
        <f>+'2.3 Augex (C)- Nominal values'!B51</f>
        <v>0</v>
      </c>
      <c r="C50" s="75"/>
      <c r="D50" s="75"/>
      <c r="E50" s="75"/>
      <c r="F50" s="75"/>
      <c r="G50" s="75"/>
      <c r="H50" s="75"/>
      <c r="I50" s="75"/>
      <c r="J50" s="75"/>
      <c r="K50" s="75"/>
      <c r="L50" s="75"/>
      <c r="M50" s="430">
        <f>+'2.3 Augex (C)- Nominal values'!N51</f>
        <v>0</v>
      </c>
      <c r="N50" s="355"/>
      <c r="O50" s="355"/>
      <c r="P50" s="356"/>
      <c r="Q50" s="355"/>
      <c r="R50" s="355"/>
      <c r="S50" s="356"/>
      <c r="T50" s="356"/>
      <c r="U50" s="356"/>
      <c r="V50" s="355">
        <f t="shared" si="0"/>
        <v>0</v>
      </c>
      <c r="W50" s="4" t="str">
        <f>IF(+V50='2.3 Augex (C)- Nominal values'!AR51,"Yes","No")</f>
        <v>Yes</v>
      </c>
      <c r="X50" s="33"/>
      <c r="Y50" s="33"/>
      <c r="Z50" s="33"/>
      <c r="AA50" s="33"/>
      <c r="AB50" s="33"/>
    </row>
    <row r="51" spans="2:28">
      <c r="B51" s="350">
        <f>+'2.3 Augex (C)- Nominal values'!B52</f>
        <v>0</v>
      </c>
      <c r="C51" s="75"/>
      <c r="D51" s="75"/>
      <c r="E51" s="75"/>
      <c r="F51" s="75"/>
      <c r="G51" s="75"/>
      <c r="H51" s="75"/>
      <c r="I51" s="75"/>
      <c r="J51" s="75"/>
      <c r="K51" s="75"/>
      <c r="L51" s="75"/>
      <c r="M51" s="430">
        <f>+'2.3 Augex (C)- Nominal values'!N52</f>
        <v>0</v>
      </c>
      <c r="N51" s="355"/>
      <c r="O51" s="355"/>
      <c r="P51" s="356"/>
      <c r="Q51" s="355"/>
      <c r="R51" s="355"/>
      <c r="S51" s="356"/>
      <c r="T51" s="356"/>
      <c r="U51" s="356"/>
      <c r="V51" s="355">
        <f t="shared" si="0"/>
        <v>0</v>
      </c>
      <c r="W51" s="4" t="str">
        <f>IF(+V51='2.3 Augex (C)- Nominal values'!AR52,"Yes","No")</f>
        <v>Yes</v>
      </c>
      <c r="X51" s="33"/>
      <c r="Y51" s="33"/>
      <c r="Z51" s="33"/>
      <c r="AA51" s="33"/>
      <c r="AB51" s="33"/>
    </row>
    <row r="52" spans="2:28">
      <c r="B52" s="350">
        <f>+'2.3 Augex (C)- Nominal values'!B53</f>
        <v>0</v>
      </c>
      <c r="C52" s="75"/>
      <c r="D52" s="75"/>
      <c r="E52" s="75"/>
      <c r="F52" s="75"/>
      <c r="G52" s="75"/>
      <c r="H52" s="75"/>
      <c r="I52" s="75"/>
      <c r="J52" s="75"/>
      <c r="K52" s="75"/>
      <c r="L52" s="75"/>
      <c r="M52" s="430">
        <f>+'2.3 Augex (C)- Nominal values'!N53</f>
        <v>0</v>
      </c>
      <c r="N52" s="355"/>
      <c r="O52" s="355"/>
      <c r="P52" s="356"/>
      <c r="Q52" s="355"/>
      <c r="R52" s="355"/>
      <c r="S52" s="356"/>
      <c r="T52" s="356"/>
      <c r="U52" s="356"/>
      <c r="V52" s="355">
        <f t="shared" si="0"/>
        <v>0</v>
      </c>
      <c r="W52" s="4" t="str">
        <f>IF(+V52='2.3 Augex (C)- Nominal values'!AR53,"Yes","No")</f>
        <v>Yes</v>
      </c>
      <c r="X52" s="33"/>
      <c r="Y52" s="33"/>
      <c r="Z52" s="33"/>
      <c r="AA52" s="33"/>
      <c r="AB52" s="33"/>
    </row>
    <row r="53" spans="2:28">
      <c r="B53" s="350">
        <f>+'2.3 Augex (C)- Nominal values'!B54</f>
        <v>0</v>
      </c>
      <c r="C53" s="75"/>
      <c r="D53" s="75"/>
      <c r="E53" s="75"/>
      <c r="F53" s="75"/>
      <c r="G53" s="75"/>
      <c r="H53" s="75"/>
      <c r="I53" s="75"/>
      <c r="J53" s="75"/>
      <c r="K53" s="75"/>
      <c r="L53" s="75"/>
      <c r="M53" s="430">
        <f>+'2.3 Augex (C)- Nominal values'!N54</f>
        <v>0</v>
      </c>
      <c r="N53" s="355"/>
      <c r="O53" s="355"/>
      <c r="P53" s="356"/>
      <c r="Q53" s="355"/>
      <c r="R53" s="355"/>
      <c r="S53" s="356"/>
      <c r="T53" s="356"/>
      <c r="U53" s="356"/>
      <c r="V53" s="355">
        <f t="shared" si="0"/>
        <v>0</v>
      </c>
      <c r="W53" s="4" t="str">
        <f>IF(+V53='2.3 Augex (C)- Nominal values'!AR54,"Yes","No")</f>
        <v>Yes</v>
      </c>
      <c r="X53" s="33"/>
      <c r="Y53" s="33"/>
      <c r="Z53" s="33"/>
      <c r="AA53" s="33"/>
      <c r="AB53" s="33"/>
    </row>
    <row r="54" spans="2:28">
      <c r="B54" s="350">
        <f>+'2.3 Augex (C)- Nominal values'!B55</f>
        <v>0</v>
      </c>
      <c r="C54" s="75"/>
      <c r="D54" s="75"/>
      <c r="E54" s="75"/>
      <c r="F54" s="75"/>
      <c r="G54" s="75"/>
      <c r="H54" s="75"/>
      <c r="I54" s="75"/>
      <c r="J54" s="75"/>
      <c r="K54" s="75"/>
      <c r="L54" s="75"/>
      <c r="M54" s="430">
        <f>+'2.3 Augex (C)- Nominal values'!N55</f>
        <v>0</v>
      </c>
      <c r="N54" s="355"/>
      <c r="O54" s="355"/>
      <c r="P54" s="356"/>
      <c r="Q54" s="355"/>
      <c r="R54" s="355"/>
      <c r="S54" s="356"/>
      <c r="T54" s="356"/>
      <c r="U54" s="356"/>
      <c r="V54" s="355">
        <f t="shared" si="0"/>
        <v>0</v>
      </c>
      <c r="W54" s="4" t="str">
        <f>IF(+V54='2.3 Augex (C)- Nominal values'!AR55,"Yes","No")</f>
        <v>Yes</v>
      </c>
      <c r="X54" s="33"/>
      <c r="Y54" s="33"/>
      <c r="Z54" s="33"/>
      <c r="AA54" s="33"/>
      <c r="AB54" s="33"/>
    </row>
    <row r="55" spans="2:28">
      <c r="B55" s="350">
        <f>+'2.3 Augex (C)- Nominal values'!B56</f>
        <v>0</v>
      </c>
      <c r="C55" s="75"/>
      <c r="D55" s="75"/>
      <c r="E55" s="75"/>
      <c r="F55" s="75"/>
      <c r="G55" s="75"/>
      <c r="H55" s="75"/>
      <c r="I55" s="75"/>
      <c r="J55" s="75"/>
      <c r="K55" s="75"/>
      <c r="L55" s="75"/>
      <c r="M55" s="430">
        <f>+'2.3 Augex (C)- Nominal values'!N56</f>
        <v>0</v>
      </c>
      <c r="N55" s="355"/>
      <c r="O55" s="355"/>
      <c r="P55" s="356"/>
      <c r="Q55" s="355"/>
      <c r="R55" s="355"/>
      <c r="S55" s="356"/>
      <c r="T55" s="356"/>
      <c r="U55" s="356"/>
      <c r="V55" s="355">
        <f t="shared" si="0"/>
        <v>0</v>
      </c>
      <c r="W55" s="4" t="str">
        <f>IF(+V55='2.3 Augex (C)- Nominal values'!AR56,"Yes","No")</f>
        <v>Yes</v>
      </c>
      <c r="X55" s="33"/>
      <c r="Y55" s="33"/>
      <c r="Z55" s="33"/>
      <c r="AA55" s="33"/>
      <c r="AB55" s="33"/>
    </row>
    <row r="56" spans="2:28">
      <c r="B56" s="350">
        <f>+'2.3 Augex (C)- Nominal values'!B57</f>
        <v>0</v>
      </c>
      <c r="C56" s="75"/>
      <c r="D56" s="75"/>
      <c r="E56" s="75"/>
      <c r="F56" s="75"/>
      <c r="G56" s="75"/>
      <c r="H56" s="75"/>
      <c r="I56" s="75"/>
      <c r="J56" s="75"/>
      <c r="K56" s="75"/>
      <c r="L56" s="75"/>
      <c r="M56" s="430">
        <f>+'2.3 Augex (C)- Nominal values'!N57</f>
        <v>0</v>
      </c>
      <c r="N56" s="355"/>
      <c r="O56" s="355"/>
      <c r="P56" s="356"/>
      <c r="Q56" s="355"/>
      <c r="R56" s="355"/>
      <c r="S56" s="356"/>
      <c r="T56" s="356"/>
      <c r="U56" s="356"/>
      <c r="V56" s="355">
        <f t="shared" si="0"/>
        <v>0</v>
      </c>
      <c r="W56" s="4" t="str">
        <f>IF(+V56='2.3 Augex (C)- Nominal values'!AR57,"Yes","No")</f>
        <v>Yes</v>
      </c>
      <c r="X56" s="33"/>
      <c r="Y56" s="33"/>
      <c r="Z56" s="33"/>
      <c r="AA56" s="33"/>
      <c r="AB56" s="33"/>
    </row>
    <row r="57" spans="2:28">
      <c r="B57" s="350">
        <f>+'2.3 Augex (C)- Nominal values'!B58</f>
        <v>0</v>
      </c>
      <c r="C57" s="75"/>
      <c r="D57" s="75"/>
      <c r="E57" s="75"/>
      <c r="F57" s="75"/>
      <c r="G57" s="75"/>
      <c r="H57" s="75"/>
      <c r="I57" s="75"/>
      <c r="J57" s="75"/>
      <c r="K57" s="75"/>
      <c r="L57" s="75"/>
      <c r="M57" s="430">
        <f>+'2.3 Augex (C)- Nominal values'!N58</f>
        <v>0</v>
      </c>
      <c r="N57" s="355"/>
      <c r="O57" s="355"/>
      <c r="P57" s="356"/>
      <c r="Q57" s="355"/>
      <c r="R57" s="355"/>
      <c r="S57" s="356"/>
      <c r="T57" s="356"/>
      <c r="U57" s="356"/>
      <c r="V57" s="355">
        <f t="shared" si="0"/>
        <v>0</v>
      </c>
      <c r="W57" s="4" t="str">
        <f>IF(+V57='2.3 Augex (C)- Nominal values'!AR58,"Yes","No")</f>
        <v>Yes</v>
      </c>
      <c r="X57" s="33"/>
      <c r="Y57" s="33"/>
      <c r="Z57" s="33"/>
      <c r="AA57" s="33"/>
      <c r="AB57" s="33"/>
    </row>
    <row r="58" spans="2:28">
      <c r="B58" s="350">
        <f>+'2.3 Augex (C)- Nominal values'!B59</f>
        <v>0</v>
      </c>
      <c r="C58" s="75"/>
      <c r="D58" s="75"/>
      <c r="E58" s="75"/>
      <c r="F58" s="75"/>
      <c r="G58" s="75"/>
      <c r="H58" s="75"/>
      <c r="I58" s="75"/>
      <c r="J58" s="75"/>
      <c r="K58" s="75"/>
      <c r="L58" s="75"/>
      <c r="M58" s="430">
        <f>+'2.3 Augex (C)- Nominal values'!N59</f>
        <v>0</v>
      </c>
      <c r="N58" s="355"/>
      <c r="O58" s="355"/>
      <c r="P58" s="356"/>
      <c r="Q58" s="355"/>
      <c r="R58" s="355"/>
      <c r="S58" s="356"/>
      <c r="T58" s="356"/>
      <c r="U58" s="356"/>
      <c r="V58" s="355">
        <f t="shared" si="0"/>
        <v>0</v>
      </c>
      <c r="W58" s="4" t="str">
        <f>IF(+V58='2.3 Augex (C)- Nominal values'!AR59,"Yes","No")</f>
        <v>Yes</v>
      </c>
      <c r="X58" s="33"/>
      <c r="Y58" s="33"/>
      <c r="Z58" s="33"/>
      <c r="AA58" s="33"/>
      <c r="AB58" s="33"/>
    </row>
    <row r="59" spans="2:28">
      <c r="B59" s="350">
        <f>+'2.3 Augex (C)- Nominal values'!B60</f>
        <v>0</v>
      </c>
      <c r="C59" s="75"/>
      <c r="D59" s="75"/>
      <c r="E59" s="75"/>
      <c r="F59" s="75"/>
      <c r="G59" s="75"/>
      <c r="H59" s="75"/>
      <c r="I59" s="75"/>
      <c r="J59" s="75"/>
      <c r="K59" s="75"/>
      <c r="L59" s="75"/>
      <c r="M59" s="430">
        <f>+'2.3 Augex (C)- Nominal values'!N60</f>
        <v>0</v>
      </c>
      <c r="N59" s="469"/>
      <c r="O59" s="469"/>
      <c r="P59" s="469"/>
      <c r="Q59" s="470"/>
      <c r="R59" s="469"/>
      <c r="S59" s="469"/>
      <c r="T59" s="470"/>
      <c r="U59" s="470"/>
      <c r="V59" s="469">
        <f t="shared" si="0"/>
        <v>0</v>
      </c>
      <c r="W59" s="4" t="str">
        <f>IF(+V59='2.3 Augex (C)- Nominal values'!AR60,"Yes","No")</f>
        <v>Yes</v>
      </c>
    </row>
    <row r="60" spans="2:28">
      <c r="B60" s="350">
        <f>+'2.3 Augex (C)- Nominal values'!B61</f>
        <v>0</v>
      </c>
      <c r="C60" s="75"/>
      <c r="D60" s="75"/>
      <c r="E60" s="75"/>
      <c r="F60" s="75"/>
      <c r="G60" s="75"/>
      <c r="H60" s="75"/>
      <c r="I60" s="75"/>
      <c r="J60" s="75"/>
      <c r="K60" s="75"/>
      <c r="L60" s="75"/>
      <c r="M60" s="430">
        <f>+'2.3 Augex (C)- Nominal values'!N61</f>
        <v>0</v>
      </c>
      <c r="N60" s="469"/>
      <c r="O60" s="469"/>
      <c r="P60" s="469"/>
      <c r="Q60" s="470"/>
      <c r="R60" s="469"/>
      <c r="S60" s="469"/>
      <c r="T60" s="470"/>
      <c r="U60" s="470"/>
      <c r="V60" s="469">
        <f t="shared" si="0"/>
        <v>0</v>
      </c>
      <c r="W60" s="4" t="str">
        <f>IF(+V60='2.3 Augex (C)- Nominal values'!AR61,"Yes","No")</f>
        <v>Yes</v>
      </c>
      <c r="Y60" s="33"/>
    </row>
    <row r="61" spans="2:28">
      <c r="B61" s="350">
        <f>+'2.3 Augex (C)- Nominal values'!B62</f>
        <v>0</v>
      </c>
      <c r="C61" s="75"/>
      <c r="D61" s="75"/>
      <c r="E61" s="75"/>
      <c r="F61" s="75"/>
      <c r="G61" s="75"/>
      <c r="H61" s="75"/>
      <c r="I61" s="75"/>
      <c r="J61" s="75"/>
      <c r="K61" s="75"/>
      <c r="L61" s="75"/>
      <c r="M61" s="430">
        <f>+'2.3 Augex (C)- Nominal values'!N62</f>
        <v>0</v>
      </c>
      <c r="N61" s="355"/>
      <c r="O61" s="355"/>
      <c r="P61" s="356"/>
      <c r="Q61" s="355"/>
      <c r="R61" s="355"/>
      <c r="S61" s="356"/>
      <c r="T61" s="356"/>
      <c r="U61" s="356"/>
      <c r="V61" s="355">
        <f t="shared" si="0"/>
        <v>0</v>
      </c>
      <c r="W61" s="4" t="str">
        <f>IF(+V61='2.3 Augex (C)- Nominal values'!AR62,"Yes","No")</f>
        <v>Yes</v>
      </c>
    </row>
    <row r="62" spans="2:28">
      <c r="B62" s="350">
        <f>+'2.3 Augex (C)- Nominal values'!B63</f>
        <v>0</v>
      </c>
      <c r="C62" s="75"/>
      <c r="D62" s="75"/>
      <c r="E62" s="75"/>
      <c r="F62" s="75"/>
      <c r="G62" s="75"/>
      <c r="H62" s="75"/>
      <c r="I62" s="75"/>
      <c r="J62" s="75"/>
      <c r="K62" s="75"/>
      <c r="L62" s="75"/>
      <c r="M62" s="430">
        <f>+'2.3 Augex (C)- Nominal values'!N63</f>
        <v>0</v>
      </c>
      <c r="N62" s="355"/>
      <c r="O62" s="355"/>
      <c r="P62" s="356"/>
      <c r="Q62" s="355"/>
      <c r="R62" s="355"/>
      <c r="S62" s="356"/>
      <c r="T62" s="356"/>
      <c r="U62" s="356"/>
      <c r="V62" s="355">
        <f t="shared" si="0"/>
        <v>0</v>
      </c>
      <c r="W62" s="4" t="str">
        <f>IF(+V62='2.3 Augex (C)- Nominal values'!AR63,"Yes","No")</f>
        <v>Yes</v>
      </c>
    </row>
    <row r="63" spans="2:28">
      <c r="B63" s="350">
        <f>+'2.3 Augex (C)- Nominal values'!B64</f>
        <v>0</v>
      </c>
      <c r="C63" s="75"/>
      <c r="D63" s="75"/>
      <c r="E63" s="75"/>
      <c r="F63" s="75"/>
      <c r="G63" s="75"/>
      <c r="H63" s="75"/>
      <c r="I63" s="75"/>
      <c r="J63" s="75"/>
      <c r="K63" s="75"/>
      <c r="L63" s="75"/>
      <c r="M63" s="430">
        <f>+'2.3 Augex (C)- Nominal values'!N64</f>
        <v>0</v>
      </c>
      <c r="N63" s="355"/>
      <c r="O63" s="355"/>
      <c r="P63" s="356"/>
      <c r="Q63" s="355"/>
      <c r="R63" s="355"/>
      <c r="S63" s="356"/>
      <c r="T63" s="356"/>
      <c r="U63" s="356"/>
      <c r="V63" s="355">
        <f t="shared" si="0"/>
        <v>0</v>
      </c>
      <c r="W63" s="4" t="str">
        <f>IF(+V63='2.3 Augex (C)- Nominal values'!AR64,"Yes","No")</f>
        <v>Yes</v>
      </c>
    </row>
    <row r="64" spans="2:28">
      <c r="B64" s="391" t="str">
        <f>+'2.3 Augex (C)- Nominal values'!B65</f>
        <v>NON MATERIAL PROJECTS</v>
      </c>
      <c r="C64" s="88"/>
      <c r="D64" s="88"/>
      <c r="E64" s="88"/>
      <c r="F64" s="88"/>
      <c r="G64" s="88"/>
      <c r="H64" s="88"/>
      <c r="I64" s="88"/>
      <c r="J64" s="88"/>
      <c r="K64" s="88"/>
      <c r="L64" s="88"/>
      <c r="M64" s="88"/>
      <c r="N64" s="355">
        <f>22582377.43+1967583.18+2004797.43</f>
        <v>26554758.039999999</v>
      </c>
      <c r="O64" s="355">
        <f>10701847.17+1457880.14+89772.25</f>
        <v>12249499.560000001</v>
      </c>
      <c r="P64" s="356">
        <f>4977316.02+2765886.44+301295.56</f>
        <v>8044498.0199999986</v>
      </c>
      <c r="Q64" s="355">
        <f>((10013620.62+3253809.12+517422.57))+2521294.7507904</f>
        <v>16306147.060790401</v>
      </c>
      <c r="R64" s="355">
        <f>((3774194.69+4583433.81+1393636.42))+-2205110.60555116</f>
        <v>7546154.3144488372</v>
      </c>
      <c r="S64" s="356">
        <f>((6480628.85+10760830.46+1079057.52))+-404534.427402687</f>
        <v>17915982.402597316</v>
      </c>
      <c r="T64" s="356">
        <f>((5859457.01+7311190.79+673920.38))+-959605.418268016</f>
        <v>12884962.761731986</v>
      </c>
      <c r="U64" s="356">
        <f>((1150868.29+700121.22+48468.61))+-3446050.3507943</f>
        <v>-1546592.2307942994</v>
      </c>
      <c r="V64" s="355">
        <f t="shared" si="0"/>
        <v>99955409.928774223</v>
      </c>
      <c r="W64" s="4" t="str">
        <f>IF(+V64='2.3 Augex (C)- Nominal values'!AR65,"Yes","No")</f>
        <v>No</v>
      </c>
    </row>
    <row r="65" spans="2:45" ht="15.75" thickBot="1">
      <c r="B65" s="98"/>
      <c r="C65" s="99"/>
      <c r="D65" s="99"/>
      <c r="E65" s="99"/>
      <c r="F65" s="99"/>
      <c r="G65" s="99"/>
      <c r="H65" s="99"/>
      <c r="I65" s="99"/>
      <c r="J65" s="99"/>
      <c r="K65" s="99"/>
      <c r="L65" s="99"/>
      <c r="M65" s="342"/>
      <c r="N65" s="450">
        <f>SUM(N12:N64)</f>
        <v>61311957.740000002</v>
      </c>
      <c r="O65" s="450">
        <f t="shared" ref="O65:V65" si="1">SUM(O12:O64)</f>
        <v>53977412.950000003</v>
      </c>
      <c r="P65" s="450">
        <f t="shared" si="1"/>
        <v>81663067.330000013</v>
      </c>
      <c r="Q65" s="450">
        <f t="shared" si="1"/>
        <v>81333028.930790395</v>
      </c>
      <c r="R65" s="450">
        <f t="shared" si="1"/>
        <v>39160930.204448842</v>
      </c>
      <c r="S65" s="450">
        <f t="shared" si="1"/>
        <v>26613344.352597315</v>
      </c>
      <c r="T65" s="450">
        <f t="shared" si="1"/>
        <v>13492474.811731987</v>
      </c>
      <c r="U65" s="450">
        <f t="shared" si="1"/>
        <v>-1546592.2307942994</v>
      </c>
      <c r="V65" s="450">
        <f t="shared" si="1"/>
        <v>356005624.0887742</v>
      </c>
    </row>
    <row r="66" spans="2:45" hidden="1">
      <c r="B66" s="109"/>
      <c r="C66" s="109"/>
      <c r="D66" s="109"/>
      <c r="E66" s="109"/>
      <c r="F66" s="109"/>
      <c r="G66" s="109"/>
      <c r="H66" s="109"/>
      <c r="I66" s="109"/>
      <c r="J66" s="109"/>
      <c r="K66" s="109"/>
      <c r="L66" s="109"/>
      <c r="M66" s="109"/>
      <c r="N66" s="463">
        <v>26554758.039999999</v>
      </c>
      <c r="O66" s="463">
        <v>12249499.560000001</v>
      </c>
      <c r="P66" s="463">
        <v>8044498.0199999986</v>
      </c>
      <c r="Q66" s="463">
        <v>13784852.309999999</v>
      </c>
      <c r="R66" s="463">
        <v>9751264.9199999999</v>
      </c>
      <c r="S66" s="463">
        <v>18320516.830000002</v>
      </c>
      <c r="T66" s="463">
        <v>13844568.180000002</v>
      </c>
      <c r="U66" s="463">
        <v>1899458.12</v>
      </c>
      <c r="V66" s="109">
        <v>104449415.98</v>
      </c>
      <c r="W66" s="109"/>
      <c r="X66" s="457"/>
      <c r="Y66" s="109"/>
      <c r="Z66" s="109"/>
      <c r="AA66" s="109"/>
      <c r="AB66" s="109"/>
      <c r="AC66" s="109"/>
      <c r="AD66" s="109"/>
      <c r="AE66" s="109"/>
    </row>
    <row r="67" spans="2:45" s="43" customFormat="1" hidden="1">
      <c r="N67" s="464"/>
      <c r="O67" s="464"/>
      <c r="P67" s="464"/>
      <c r="Q67" s="471">
        <v>2521294.7507904028</v>
      </c>
      <c r="R67" s="471">
        <v>-2205110.6055511627</v>
      </c>
      <c r="S67" s="471">
        <v>-404534.42740268656</v>
      </c>
      <c r="T67" s="471">
        <v>-959605.41826801631</v>
      </c>
      <c r="U67" s="471">
        <v>-3446050.3507942995</v>
      </c>
      <c r="V67" s="463">
        <f>V64-V66</f>
        <v>-4494006.0512257814</v>
      </c>
      <c r="X67" s="458"/>
    </row>
    <row r="68" spans="2:45" ht="15.75">
      <c r="B68" s="11" t="s">
        <v>53</v>
      </c>
      <c r="C68" s="11"/>
      <c r="D68" s="11"/>
      <c r="E68" s="11"/>
      <c r="F68" s="11"/>
      <c r="G68" s="11"/>
      <c r="H68" s="11"/>
      <c r="I68" s="11"/>
      <c r="J68" s="11"/>
      <c r="K68" s="11"/>
      <c r="L68" s="11"/>
      <c r="M68" s="11"/>
      <c r="N68" s="465"/>
      <c r="O68" s="465"/>
      <c r="P68" s="466"/>
      <c r="Q68" s="466"/>
      <c r="R68" s="466"/>
      <c r="S68" s="466"/>
      <c r="T68" s="466"/>
      <c r="U68" s="466"/>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row>
    <row r="69" spans="2:45" ht="15.75" thickBot="1">
      <c r="B69" s="13" t="s">
        <v>54</v>
      </c>
      <c r="C69" s="13"/>
      <c r="D69" s="13"/>
      <c r="E69" s="13"/>
      <c r="F69" s="13"/>
      <c r="G69" s="13"/>
      <c r="H69" s="13"/>
      <c r="I69" s="13"/>
      <c r="J69" s="13"/>
      <c r="K69" s="13"/>
      <c r="L69" s="13"/>
      <c r="M69" s="13"/>
      <c r="N69" s="467"/>
      <c r="O69" s="467"/>
      <c r="P69" s="468"/>
      <c r="Q69" s="468"/>
      <c r="R69" s="468"/>
      <c r="S69" s="468"/>
      <c r="T69" s="468"/>
      <c r="U69" s="468"/>
      <c r="V69" s="110"/>
      <c r="W69" s="110"/>
      <c r="X69" s="460"/>
      <c r="Y69" s="110"/>
      <c r="Z69" s="110"/>
      <c r="AA69" s="110"/>
      <c r="AB69" s="110"/>
      <c r="AC69" s="110"/>
      <c r="AD69" s="110"/>
      <c r="AE69" s="110"/>
      <c r="AF69" s="110"/>
      <c r="AG69" s="110"/>
      <c r="AH69" s="110"/>
      <c r="AI69" s="110"/>
      <c r="AJ69" s="110"/>
      <c r="AK69" s="110"/>
      <c r="AL69" s="110"/>
      <c r="AM69" s="110"/>
      <c r="AN69" s="110"/>
      <c r="AO69" s="110"/>
      <c r="AP69" s="110"/>
      <c r="AQ69" s="110"/>
      <c r="AR69" s="110"/>
      <c r="AS69" s="110"/>
    </row>
    <row r="70" spans="2:45" ht="15.75" customHeight="1" thickBot="1">
      <c r="B70" s="483" t="s">
        <v>17</v>
      </c>
      <c r="C70" s="484"/>
      <c r="D70" s="484"/>
      <c r="E70" s="484"/>
      <c r="F70" s="484"/>
      <c r="G70" s="484"/>
      <c r="H70" s="484"/>
      <c r="I70" s="484"/>
      <c r="J70" s="484"/>
      <c r="K70" s="484"/>
      <c r="L70" s="484"/>
      <c r="M70" s="484"/>
      <c r="N70" s="484"/>
      <c r="O70" s="484"/>
      <c r="P70" s="484"/>
      <c r="Q70" s="484"/>
      <c r="R70" s="484"/>
      <c r="S70" s="484"/>
      <c r="T70" s="493"/>
      <c r="U70" s="493"/>
      <c r="V70" s="493"/>
      <c r="W70" s="111"/>
      <c r="X70" s="33"/>
      <c r="Y70" s="34"/>
      <c r="Z70" s="33"/>
      <c r="AA70" s="18"/>
      <c r="AB70" s="18"/>
      <c r="AC70" s="18"/>
      <c r="AD70" s="18"/>
      <c r="AE70" s="18"/>
      <c r="AF70" s="18"/>
      <c r="AG70" s="18"/>
      <c r="AH70" s="18"/>
      <c r="AI70" s="18"/>
      <c r="AJ70" s="18"/>
      <c r="AK70" s="18"/>
      <c r="AL70" s="18"/>
    </row>
    <row r="71" spans="2:45" ht="40.5" customHeight="1" thickBot="1">
      <c r="B71" s="19" t="s">
        <v>55</v>
      </c>
      <c r="C71" s="20"/>
      <c r="D71" s="20"/>
      <c r="E71" s="20"/>
      <c r="F71" s="20"/>
      <c r="G71" s="20"/>
      <c r="H71" s="20"/>
      <c r="I71" s="20"/>
      <c r="J71" s="20"/>
      <c r="K71" s="20"/>
      <c r="L71" s="20"/>
      <c r="M71" s="344" t="s">
        <v>186</v>
      </c>
      <c r="N71" s="345" t="s">
        <v>149</v>
      </c>
      <c r="O71" s="332" t="s">
        <v>130</v>
      </c>
      <c r="P71" s="333" t="s">
        <v>131</v>
      </c>
      <c r="Q71" s="333" t="s">
        <v>132</v>
      </c>
      <c r="R71" s="333" t="s">
        <v>133</v>
      </c>
      <c r="S71" s="334" t="s">
        <v>134</v>
      </c>
      <c r="T71" s="335" t="s">
        <v>135</v>
      </c>
      <c r="U71" s="335" t="s">
        <v>136</v>
      </c>
      <c r="V71" s="338" t="s">
        <v>137</v>
      </c>
      <c r="X71" s="33"/>
      <c r="Y71" s="43"/>
      <c r="Z71" s="33"/>
    </row>
    <row r="72" spans="2:45">
      <c r="B72" s="385" t="str">
        <f>+'2.3 Augex (C)- Nominal values'!B74</f>
        <v>82860724</v>
      </c>
      <c r="C72" s="118"/>
      <c r="D72" s="118"/>
      <c r="E72" s="118"/>
      <c r="F72" s="118"/>
      <c r="G72" s="118"/>
      <c r="H72" s="118"/>
      <c r="I72" s="118"/>
      <c r="J72" s="118"/>
      <c r="K72" s="118"/>
      <c r="L72" s="118"/>
      <c r="M72" s="434" t="str">
        <f>+'2.3 Augex (A) - Nominal values'!M74</f>
        <v>CPMNN00011</v>
      </c>
      <c r="N72" s="135">
        <v>3306778.6</v>
      </c>
      <c r="O72" s="135">
        <v>3719265.14</v>
      </c>
      <c r="P72" s="351">
        <v>394139.93</v>
      </c>
      <c r="Q72" s="351">
        <v>-52350.42</v>
      </c>
      <c r="R72" s="351">
        <v>9080.1299999999992</v>
      </c>
      <c r="S72" s="121"/>
      <c r="T72" s="122"/>
      <c r="U72" s="124"/>
      <c r="V72" s="339">
        <f>SUM(N72:U72)</f>
        <v>7376913.3799999999</v>
      </c>
      <c r="W72" s="4" t="str">
        <f>IF(V72='2.3 Augex (C)- Nominal values'!AP74,"Yes","No")</f>
        <v>Yes</v>
      </c>
      <c r="X72" s="33"/>
      <c r="Y72" s="448"/>
      <c r="Z72" s="33"/>
    </row>
    <row r="73" spans="2:45">
      <c r="B73" s="385" t="str">
        <f>+'2.3 Augex (C)- Nominal values'!B75</f>
        <v>83842089; 83842085</v>
      </c>
      <c r="C73" s="133"/>
      <c r="D73" s="133"/>
      <c r="E73" s="133"/>
      <c r="F73" s="133"/>
      <c r="G73" s="133"/>
      <c r="H73" s="133"/>
      <c r="I73" s="133"/>
      <c r="J73" s="133"/>
      <c r="K73" s="133"/>
      <c r="L73" s="133"/>
      <c r="M73" s="434" t="str">
        <f>+'2.3 Augex (A) - Nominal values'!M75</f>
        <v>CPMNN00320</v>
      </c>
      <c r="N73" s="135">
        <v>1039019.7</v>
      </c>
      <c r="O73" s="135">
        <v>167528.14000000001</v>
      </c>
      <c r="P73" s="351">
        <v>11726807.359999999</v>
      </c>
      <c r="Q73" s="351">
        <v>3155456.09</v>
      </c>
      <c r="R73" s="351">
        <v>258122.17</v>
      </c>
      <c r="S73" s="136">
        <v>14071.08</v>
      </c>
      <c r="T73" s="137"/>
      <c r="U73" s="139"/>
      <c r="V73" s="339">
        <f t="shared" ref="V73:V126" si="2">SUM(N73:U73)</f>
        <v>16361004.539999999</v>
      </c>
      <c r="W73" s="4" t="str">
        <f>IF(V73='2.3 Augex (C)- Nominal values'!AP75,"Yes","No")</f>
        <v>Yes</v>
      </c>
      <c r="X73" s="33"/>
      <c r="Y73" s="448"/>
      <c r="Z73" s="33"/>
    </row>
    <row r="74" spans="2:45">
      <c r="B74" s="385" t="str">
        <f>+'2.3 Augex (C)- Nominal values'!B76</f>
        <v>83009518</v>
      </c>
      <c r="C74" s="133"/>
      <c r="D74" s="133"/>
      <c r="E74" s="133"/>
      <c r="F74" s="133"/>
      <c r="G74" s="133"/>
      <c r="H74" s="133"/>
      <c r="I74" s="133"/>
      <c r="J74" s="133"/>
      <c r="K74" s="133"/>
      <c r="L74" s="133"/>
      <c r="M74" s="434" t="str">
        <f>+'2.3 Augex (A) - Nominal values'!M76</f>
        <v>CPMNN00767</v>
      </c>
      <c r="N74" s="135">
        <v>1874834.4</v>
      </c>
      <c r="O74" s="135">
        <v>3276635.55</v>
      </c>
      <c r="P74" s="351">
        <v>8805577.8200000003</v>
      </c>
      <c r="Q74" s="351">
        <v>1780573.44</v>
      </c>
      <c r="R74" s="351">
        <v>97239.62</v>
      </c>
      <c r="S74" s="136">
        <v>18370</v>
      </c>
      <c r="T74" s="137">
        <v>81744.39</v>
      </c>
      <c r="U74" s="139">
        <v>1252.94</v>
      </c>
      <c r="V74" s="339">
        <f t="shared" si="2"/>
        <v>15936228.159999998</v>
      </c>
      <c r="W74" s="4" t="str">
        <f>IF(V74='2.3 Augex (C)- Nominal values'!AP76,"Yes","No")</f>
        <v>Yes</v>
      </c>
      <c r="X74" s="33"/>
      <c r="Y74" s="448"/>
      <c r="Z74" s="33"/>
    </row>
    <row r="75" spans="2:45">
      <c r="B75" s="385" t="str">
        <f>+'2.3 Augex (C)- Nominal values'!B77</f>
        <v xml:space="preserve">83860139; 83860136  </v>
      </c>
      <c r="C75" s="133"/>
      <c r="D75" s="133"/>
      <c r="E75" s="133"/>
      <c r="F75" s="133"/>
      <c r="G75" s="133"/>
      <c r="H75" s="133"/>
      <c r="I75" s="133"/>
      <c r="J75" s="133"/>
      <c r="K75" s="133"/>
      <c r="L75" s="133"/>
      <c r="M75" s="434" t="str">
        <f>+'2.3 Augex (A) - Nominal values'!M77</f>
        <v>CPMNN00955</v>
      </c>
      <c r="N75" s="135">
        <v>1115267.3999999999</v>
      </c>
      <c r="O75" s="351">
        <v>3085870.68</v>
      </c>
      <c r="P75" s="351">
        <v>12186303.82</v>
      </c>
      <c r="Q75" s="351">
        <v>1314472.08</v>
      </c>
      <c r="R75" s="136">
        <v>1243439.3799999999</v>
      </c>
      <c r="S75" s="137">
        <v>238877.67</v>
      </c>
      <c r="T75" s="139">
        <v>1365328.9</v>
      </c>
      <c r="U75" s="139">
        <v>31824.76</v>
      </c>
      <c r="V75" s="339">
        <f t="shared" si="2"/>
        <v>20581384.690000001</v>
      </c>
      <c r="W75" s="4" t="str">
        <f>IF(V75='2.3 Augex (C)- Nominal values'!AP77,"Yes","No")</f>
        <v>Yes</v>
      </c>
      <c r="X75" s="33"/>
      <c r="Y75" s="448"/>
      <c r="Z75" s="33"/>
    </row>
    <row r="76" spans="2:45">
      <c r="B76" s="385" t="str">
        <f>+'2.3 Augex (C)- Nominal values'!B78</f>
        <v>82913608; 82913611</v>
      </c>
      <c r="C76" s="133"/>
      <c r="D76" s="133"/>
      <c r="E76" s="133"/>
      <c r="F76" s="133"/>
      <c r="G76" s="133"/>
      <c r="H76" s="133"/>
      <c r="I76" s="133"/>
      <c r="J76" s="133"/>
      <c r="K76" s="133"/>
      <c r="L76" s="133"/>
      <c r="M76" s="434" t="str">
        <f>+'2.3 Augex (A) - Nominal values'!M78</f>
        <v>CPMNN00980</v>
      </c>
      <c r="N76" s="135"/>
      <c r="O76" s="135">
        <v>27203.3</v>
      </c>
      <c r="P76" s="351">
        <v>1675029.06</v>
      </c>
      <c r="Q76" s="351">
        <v>6366191.6799999997</v>
      </c>
      <c r="R76" s="351">
        <v>12932814.35</v>
      </c>
      <c r="S76" s="136">
        <v>7799.54</v>
      </c>
      <c r="T76" s="137">
        <v>185818.44</v>
      </c>
      <c r="U76" s="139">
        <v>2475.67</v>
      </c>
      <c r="V76" s="339">
        <f t="shared" si="2"/>
        <v>21197332.040000003</v>
      </c>
      <c r="W76" s="4" t="str">
        <f>IF(V76='2.3 Augex (C)- Nominal values'!AP78,"Yes","No")</f>
        <v>Yes</v>
      </c>
      <c r="X76" s="33"/>
      <c r="Y76" s="448"/>
      <c r="Z76" s="33"/>
    </row>
    <row r="77" spans="2:45">
      <c r="B77" s="385" t="str">
        <f>+'2.3 Augex (C)- Nominal values'!B79</f>
        <v>84186116; 84186121</v>
      </c>
      <c r="C77" s="133"/>
      <c r="D77" s="133"/>
      <c r="E77" s="133"/>
      <c r="F77" s="133"/>
      <c r="G77" s="133"/>
      <c r="H77" s="133"/>
      <c r="I77" s="133"/>
      <c r="J77" s="133"/>
      <c r="K77" s="133"/>
      <c r="L77" s="133"/>
      <c r="M77" s="434" t="str">
        <f>+'2.3 Augex (A) - Nominal values'!M79</f>
        <v>CPMNN01307</v>
      </c>
      <c r="N77" s="135"/>
      <c r="O77" s="135">
        <v>14177.26</v>
      </c>
      <c r="P77" s="351">
        <v>32133.82</v>
      </c>
      <c r="Q77" s="351">
        <v>3715550.28</v>
      </c>
      <c r="R77" s="351">
        <v>2994592</v>
      </c>
      <c r="S77" s="136">
        <v>1640856.59</v>
      </c>
      <c r="T77" s="137">
        <v>98503.19</v>
      </c>
      <c r="U77" s="139"/>
      <c r="V77" s="339">
        <f t="shared" si="2"/>
        <v>8495813.1399999987</v>
      </c>
      <c r="W77" s="4" t="str">
        <f>IF(V77='2.3 Augex (C)- Nominal values'!AP79,"Yes","No")</f>
        <v>Yes</v>
      </c>
      <c r="X77" s="33"/>
      <c r="Y77" s="448"/>
      <c r="Z77" s="33"/>
    </row>
    <row r="78" spans="2:45">
      <c r="B78" s="385" t="str">
        <f>+'2.3 Augex (C)- Nominal values'!B80</f>
        <v>83860011; 83860008</v>
      </c>
      <c r="C78" s="133"/>
      <c r="D78" s="133"/>
      <c r="E78" s="133"/>
      <c r="F78" s="133"/>
      <c r="G78" s="133"/>
      <c r="H78" s="133"/>
      <c r="I78" s="133"/>
      <c r="J78" s="133"/>
      <c r="K78" s="133"/>
      <c r="L78" s="133"/>
      <c r="M78" s="434" t="str">
        <f>+'2.3 Augex (A) - Nominal values'!M80</f>
        <v>CPMNN01470</v>
      </c>
      <c r="N78" s="135"/>
      <c r="O78" s="135">
        <v>607465.68000000005</v>
      </c>
      <c r="P78" s="351">
        <v>5965241.2400000002</v>
      </c>
      <c r="Q78" s="351">
        <v>5275304.45</v>
      </c>
      <c r="R78" s="351">
        <v>44604.74</v>
      </c>
      <c r="S78" s="136">
        <v>47269.46</v>
      </c>
      <c r="T78" s="137">
        <v>31638.46</v>
      </c>
      <c r="U78" s="139"/>
      <c r="V78" s="339">
        <f t="shared" si="2"/>
        <v>11971524.030000003</v>
      </c>
      <c r="W78" s="4" t="str">
        <f>IF(V78='2.3 Augex (C)- Nominal values'!AP80,"Yes","No")</f>
        <v>Yes</v>
      </c>
      <c r="X78" s="33"/>
      <c r="Y78" s="448"/>
      <c r="Z78" s="33"/>
    </row>
    <row r="79" spans="2:45">
      <c r="B79" s="385">
        <f>+'2.3 Augex (C)- Nominal values'!B81</f>
        <v>0</v>
      </c>
      <c r="C79" s="133"/>
      <c r="D79" s="133"/>
      <c r="E79" s="133"/>
      <c r="F79" s="133"/>
      <c r="G79" s="133"/>
      <c r="H79" s="133"/>
      <c r="I79" s="133"/>
      <c r="J79" s="133"/>
      <c r="K79" s="133"/>
      <c r="L79" s="133"/>
      <c r="M79" s="434">
        <f>+'2.3 Augex (A) - Nominal values'!M81</f>
        <v>0</v>
      </c>
      <c r="N79" s="135"/>
      <c r="O79" s="135"/>
      <c r="P79" s="351"/>
      <c r="Q79" s="351"/>
      <c r="R79" s="351"/>
      <c r="S79" s="136"/>
      <c r="T79" s="137"/>
      <c r="U79" s="139"/>
      <c r="V79" s="339">
        <f t="shared" si="2"/>
        <v>0</v>
      </c>
      <c r="W79" s="4" t="str">
        <f>IF(V79='2.3 Augex (C)- Nominal values'!AP81,"Yes","No")</f>
        <v>Yes</v>
      </c>
      <c r="X79" s="33"/>
      <c r="Y79" s="56"/>
      <c r="Z79" s="33"/>
    </row>
    <row r="80" spans="2:45">
      <c r="B80" s="385">
        <f>+'2.3 Augex (C)- Nominal values'!B82</f>
        <v>0</v>
      </c>
      <c r="C80" s="133"/>
      <c r="D80" s="133"/>
      <c r="E80" s="133"/>
      <c r="F80" s="133"/>
      <c r="G80" s="133"/>
      <c r="H80" s="133"/>
      <c r="I80" s="133"/>
      <c r="J80" s="133"/>
      <c r="K80" s="133"/>
      <c r="L80" s="133"/>
      <c r="M80" s="434">
        <f>+'2.3 Augex (A) - Nominal values'!M82</f>
        <v>0</v>
      </c>
      <c r="N80" s="135"/>
      <c r="O80" s="135"/>
      <c r="P80" s="354"/>
      <c r="Q80" s="354"/>
      <c r="R80" s="354"/>
      <c r="S80" s="136"/>
      <c r="T80" s="137"/>
      <c r="U80" s="139"/>
      <c r="V80" s="339">
        <f t="shared" si="2"/>
        <v>0</v>
      </c>
      <c r="W80" s="4" t="str">
        <f>IF(V80='2.3 Augex (C)- Nominal values'!AP82,"Yes","No")</f>
        <v>Yes</v>
      </c>
      <c r="X80" s="33"/>
      <c r="Y80" s="56"/>
      <c r="Z80" s="33"/>
    </row>
    <row r="81" spans="2:26">
      <c r="B81" s="385">
        <f>+'2.3 Augex (C)- Nominal values'!B83</f>
        <v>0</v>
      </c>
      <c r="C81" s="133"/>
      <c r="D81" s="133"/>
      <c r="E81" s="133"/>
      <c r="F81" s="133"/>
      <c r="G81" s="133"/>
      <c r="H81" s="133"/>
      <c r="I81" s="133"/>
      <c r="J81" s="133"/>
      <c r="K81" s="133"/>
      <c r="L81" s="133"/>
      <c r="M81" s="434">
        <f>+'2.3 Augex (A) - Nominal values'!M83</f>
        <v>0</v>
      </c>
      <c r="N81" s="135"/>
      <c r="O81" s="135"/>
      <c r="P81" s="356"/>
      <c r="Q81" s="356"/>
      <c r="R81" s="356"/>
      <c r="S81" s="136"/>
      <c r="T81" s="137"/>
      <c r="U81" s="139"/>
      <c r="V81" s="339">
        <f t="shared" si="2"/>
        <v>0</v>
      </c>
      <c r="W81" s="4" t="str">
        <f>IF(V81='2.3 Augex (C)- Nominal values'!AP83,"Yes","No")</f>
        <v>Yes</v>
      </c>
      <c r="X81" s="33"/>
      <c r="Y81" s="56"/>
      <c r="Z81" s="33"/>
    </row>
    <row r="82" spans="2:26">
      <c r="B82" s="385">
        <f>+'2.3 Augex (C)- Nominal values'!B84</f>
        <v>0</v>
      </c>
      <c r="C82" s="149"/>
      <c r="D82" s="149"/>
      <c r="E82" s="149"/>
      <c r="F82" s="149"/>
      <c r="G82" s="149"/>
      <c r="H82" s="149"/>
      <c r="I82" s="149"/>
      <c r="J82" s="149"/>
      <c r="K82" s="149"/>
      <c r="L82" s="149"/>
      <c r="M82" s="434">
        <f>+'2.3 Augex (A) - Nominal values'!M84</f>
        <v>0</v>
      </c>
      <c r="N82" s="347"/>
      <c r="O82" s="347"/>
      <c r="P82" s="356"/>
      <c r="Q82" s="356"/>
      <c r="R82" s="356"/>
      <c r="S82" s="136"/>
      <c r="T82" s="137"/>
      <c r="U82" s="139"/>
      <c r="V82" s="339">
        <f t="shared" si="2"/>
        <v>0</v>
      </c>
      <c r="W82" s="4" t="str">
        <f>IF(V82='2.3 Augex (C)- Nominal values'!AP84,"Yes","No")</f>
        <v>Yes</v>
      </c>
      <c r="X82" s="33"/>
      <c r="Y82" s="56"/>
      <c r="Z82" s="33"/>
    </row>
    <row r="83" spans="2:26">
      <c r="B83" s="385">
        <f>+'2.3 Augex (C)- Nominal values'!B85</f>
        <v>0</v>
      </c>
      <c r="C83" s="149"/>
      <c r="D83" s="149"/>
      <c r="E83" s="149"/>
      <c r="F83" s="149"/>
      <c r="G83" s="149"/>
      <c r="H83" s="149"/>
      <c r="I83" s="149"/>
      <c r="J83" s="149"/>
      <c r="K83" s="149"/>
      <c r="L83" s="149"/>
      <c r="M83" s="434">
        <f>+'2.3 Augex (A) - Nominal values'!M85</f>
        <v>0</v>
      </c>
      <c r="N83" s="347"/>
      <c r="O83" s="347"/>
      <c r="P83" s="356"/>
      <c r="Q83" s="356"/>
      <c r="R83" s="356"/>
      <c r="S83" s="136"/>
      <c r="T83" s="137"/>
      <c r="U83" s="139"/>
      <c r="V83" s="339">
        <f t="shared" si="2"/>
        <v>0</v>
      </c>
      <c r="W83" s="4" t="str">
        <f>IF(V83='2.3 Augex (C)- Nominal values'!AP85,"Yes","No")</f>
        <v>Yes</v>
      </c>
      <c r="X83" s="33"/>
      <c r="Y83" s="56"/>
      <c r="Z83" s="33"/>
    </row>
    <row r="84" spans="2:26">
      <c r="B84" s="385">
        <f>+'2.3 Augex (C)- Nominal values'!B86</f>
        <v>0</v>
      </c>
      <c r="C84" s="149"/>
      <c r="D84" s="149"/>
      <c r="E84" s="149"/>
      <c r="F84" s="149"/>
      <c r="G84" s="149"/>
      <c r="H84" s="149"/>
      <c r="I84" s="149"/>
      <c r="J84" s="149"/>
      <c r="K84" s="149"/>
      <c r="L84" s="149"/>
      <c r="M84" s="434">
        <f>+'2.3 Augex (A) - Nominal values'!M86</f>
        <v>0</v>
      </c>
      <c r="N84" s="347"/>
      <c r="O84" s="347"/>
      <c r="P84" s="356"/>
      <c r="Q84" s="356"/>
      <c r="R84" s="356"/>
      <c r="S84" s="136"/>
      <c r="T84" s="137"/>
      <c r="U84" s="139"/>
      <c r="V84" s="339">
        <f t="shared" si="2"/>
        <v>0</v>
      </c>
      <c r="W84" s="4" t="str">
        <f>IF(V84='2.3 Augex (C)- Nominal values'!AP86,"Yes","No")</f>
        <v>Yes</v>
      </c>
      <c r="X84" s="33"/>
      <c r="Y84" s="56"/>
      <c r="Z84" s="33"/>
    </row>
    <row r="85" spans="2:26">
      <c r="B85" s="385">
        <f>+'2.3 Augex (C)- Nominal values'!B87</f>
        <v>0</v>
      </c>
      <c r="C85" s="149"/>
      <c r="D85" s="149"/>
      <c r="E85" s="149"/>
      <c r="F85" s="149"/>
      <c r="G85" s="149"/>
      <c r="H85" s="149"/>
      <c r="I85" s="149"/>
      <c r="J85" s="149"/>
      <c r="K85" s="149"/>
      <c r="L85" s="149"/>
      <c r="M85" s="434">
        <f>+'2.3 Augex (A) - Nominal values'!M87</f>
        <v>0</v>
      </c>
      <c r="N85" s="347"/>
      <c r="O85" s="347"/>
      <c r="P85" s="356"/>
      <c r="Q85" s="356"/>
      <c r="R85" s="356"/>
      <c r="S85" s="136"/>
      <c r="T85" s="137"/>
      <c r="U85" s="139"/>
      <c r="V85" s="339">
        <f t="shared" si="2"/>
        <v>0</v>
      </c>
      <c r="W85" s="4" t="str">
        <f>IF(V85='2.3 Augex (C)- Nominal values'!AP87,"Yes","No")</f>
        <v>Yes</v>
      </c>
      <c r="X85" s="33"/>
      <c r="Y85" s="56"/>
      <c r="Z85" s="33"/>
    </row>
    <row r="86" spans="2:26">
      <c r="B86" s="385">
        <f>+'2.3 Augex (C)- Nominal values'!B88</f>
        <v>0</v>
      </c>
      <c r="C86" s="149"/>
      <c r="D86" s="149"/>
      <c r="E86" s="149"/>
      <c r="F86" s="149"/>
      <c r="G86" s="149"/>
      <c r="H86" s="149"/>
      <c r="I86" s="149"/>
      <c r="J86" s="149"/>
      <c r="K86" s="149"/>
      <c r="L86" s="149"/>
      <c r="M86" s="434">
        <f>+'2.3 Augex (A) - Nominal values'!M88</f>
        <v>0</v>
      </c>
      <c r="N86" s="347"/>
      <c r="O86" s="347"/>
      <c r="P86" s="356"/>
      <c r="Q86" s="356"/>
      <c r="R86" s="356"/>
      <c r="S86" s="136"/>
      <c r="T86" s="137"/>
      <c r="U86" s="139"/>
      <c r="V86" s="339">
        <f t="shared" si="2"/>
        <v>0</v>
      </c>
      <c r="W86" s="4" t="str">
        <f>IF(V86='2.3 Augex (C)- Nominal values'!AP88,"Yes","No")</f>
        <v>Yes</v>
      </c>
      <c r="X86" s="33"/>
      <c r="Y86" s="56"/>
      <c r="Z86" s="33"/>
    </row>
    <row r="87" spans="2:26">
      <c r="B87" s="385">
        <f>+'2.3 Augex (C)- Nominal values'!B89</f>
        <v>0</v>
      </c>
      <c r="C87" s="149"/>
      <c r="D87" s="149"/>
      <c r="E87" s="149"/>
      <c r="F87" s="149"/>
      <c r="G87" s="149"/>
      <c r="H87" s="149"/>
      <c r="I87" s="149"/>
      <c r="J87" s="149"/>
      <c r="K87" s="149"/>
      <c r="L87" s="149"/>
      <c r="M87" s="434">
        <f>+'2.3 Augex (A) - Nominal values'!M89</f>
        <v>0</v>
      </c>
      <c r="N87" s="347"/>
      <c r="O87" s="347"/>
      <c r="P87" s="356"/>
      <c r="Q87" s="356"/>
      <c r="R87" s="356"/>
      <c r="S87" s="136"/>
      <c r="T87" s="137"/>
      <c r="U87" s="139"/>
      <c r="V87" s="339">
        <f t="shared" si="2"/>
        <v>0</v>
      </c>
      <c r="W87" s="4" t="str">
        <f>IF(V87='2.3 Augex (C)- Nominal values'!AP89,"Yes","No")</f>
        <v>Yes</v>
      </c>
      <c r="X87" s="33"/>
      <c r="Y87" s="56"/>
      <c r="Z87" s="33"/>
    </row>
    <row r="88" spans="2:26">
      <c r="B88" s="385">
        <f>+'2.3 Augex (C)- Nominal values'!B90</f>
        <v>0</v>
      </c>
      <c r="C88" s="149"/>
      <c r="D88" s="149"/>
      <c r="E88" s="149"/>
      <c r="F88" s="149"/>
      <c r="G88" s="149"/>
      <c r="H88" s="149"/>
      <c r="I88" s="149"/>
      <c r="J88" s="149"/>
      <c r="K88" s="149"/>
      <c r="L88" s="149"/>
      <c r="M88" s="434">
        <f>+'2.3 Augex (A) - Nominal values'!M90</f>
        <v>0</v>
      </c>
      <c r="N88" s="347"/>
      <c r="O88" s="347"/>
      <c r="P88" s="356"/>
      <c r="Q88" s="356"/>
      <c r="R88" s="356"/>
      <c r="S88" s="136"/>
      <c r="T88" s="137"/>
      <c r="U88" s="139"/>
      <c r="V88" s="339">
        <f t="shared" si="2"/>
        <v>0</v>
      </c>
      <c r="W88" s="4" t="str">
        <f>IF(V88='2.3 Augex (C)- Nominal values'!AP90,"Yes","No")</f>
        <v>Yes</v>
      </c>
      <c r="X88" s="33"/>
      <c r="Y88" s="56"/>
      <c r="Z88" s="33"/>
    </row>
    <row r="89" spans="2:26">
      <c r="B89" s="385">
        <f>+'2.3 Augex (C)- Nominal values'!B91</f>
        <v>0</v>
      </c>
      <c r="C89" s="149"/>
      <c r="D89" s="149"/>
      <c r="E89" s="149"/>
      <c r="F89" s="149"/>
      <c r="G89" s="149"/>
      <c r="H89" s="149"/>
      <c r="I89" s="149"/>
      <c r="J89" s="149"/>
      <c r="K89" s="149"/>
      <c r="L89" s="149"/>
      <c r="M89" s="434">
        <f>+'2.3 Augex (A) - Nominal values'!M91</f>
        <v>0</v>
      </c>
      <c r="N89" s="347"/>
      <c r="O89" s="347"/>
      <c r="P89" s="356"/>
      <c r="Q89" s="356"/>
      <c r="R89" s="356"/>
      <c r="S89" s="136"/>
      <c r="T89" s="137"/>
      <c r="U89" s="139"/>
      <c r="V89" s="339">
        <f t="shared" si="2"/>
        <v>0</v>
      </c>
      <c r="W89" s="4" t="str">
        <f>IF(V89='2.3 Augex (C)- Nominal values'!AP91,"Yes","No")</f>
        <v>Yes</v>
      </c>
      <c r="X89" s="33"/>
      <c r="Y89" s="56"/>
      <c r="Z89" s="33"/>
    </row>
    <row r="90" spans="2:26">
      <c r="B90" s="385">
        <f>+'2.3 Augex (C)- Nominal values'!B92</f>
        <v>0</v>
      </c>
      <c r="C90" s="149"/>
      <c r="D90" s="149"/>
      <c r="E90" s="149"/>
      <c r="F90" s="149"/>
      <c r="G90" s="149"/>
      <c r="H90" s="149"/>
      <c r="I90" s="149"/>
      <c r="J90" s="149"/>
      <c r="K90" s="149"/>
      <c r="L90" s="149"/>
      <c r="M90" s="434">
        <f>+'2.3 Augex (A) - Nominal values'!M92</f>
        <v>0</v>
      </c>
      <c r="N90" s="347"/>
      <c r="O90" s="347"/>
      <c r="P90" s="356"/>
      <c r="Q90" s="356"/>
      <c r="R90" s="356"/>
      <c r="S90" s="136"/>
      <c r="T90" s="137"/>
      <c r="U90" s="139"/>
      <c r="V90" s="339">
        <f t="shared" si="2"/>
        <v>0</v>
      </c>
      <c r="W90" s="4" t="str">
        <f>IF(V90='2.3 Augex (C)- Nominal values'!AP92,"Yes","No")</f>
        <v>Yes</v>
      </c>
      <c r="X90" s="33"/>
      <c r="Y90" s="56"/>
      <c r="Z90" s="33"/>
    </row>
    <row r="91" spans="2:26">
      <c r="B91" s="385">
        <f>+'2.3 Augex (C)- Nominal values'!B93</f>
        <v>0</v>
      </c>
      <c r="C91" s="149"/>
      <c r="D91" s="149"/>
      <c r="E91" s="149"/>
      <c r="F91" s="149"/>
      <c r="G91" s="149"/>
      <c r="H91" s="149"/>
      <c r="I91" s="149"/>
      <c r="J91" s="149"/>
      <c r="K91" s="149"/>
      <c r="L91" s="149"/>
      <c r="M91" s="434">
        <f>+'2.3 Augex (A) - Nominal values'!M93</f>
        <v>0</v>
      </c>
      <c r="N91" s="347"/>
      <c r="O91" s="347"/>
      <c r="P91" s="356"/>
      <c r="Q91" s="356"/>
      <c r="R91" s="356"/>
      <c r="S91" s="136"/>
      <c r="T91" s="137"/>
      <c r="U91" s="139"/>
      <c r="V91" s="339">
        <f t="shared" si="2"/>
        <v>0</v>
      </c>
      <c r="W91" s="4" t="str">
        <f>IF(V91='2.3 Augex (C)- Nominal values'!AP93,"Yes","No")</f>
        <v>Yes</v>
      </c>
      <c r="X91" s="33"/>
      <c r="Y91" s="56"/>
      <c r="Z91" s="33"/>
    </row>
    <row r="92" spans="2:26">
      <c r="B92" s="385">
        <f>+'2.3 Augex (C)- Nominal values'!B94</f>
        <v>0</v>
      </c>
      <c r="C92" s="133"/>
      <c r="D92" s="133"/>
      <c r="E92" s="133"/>
      <c r="F92" s="133"/>
      <c r="G92" s="133"/>
      <c r="H92" s="133"/>
      <c r="I92" s="133"/>
      <c r="J92" s="133"/>
      <c r="K92" s="133"/>
      <c r="L92" s="133"/>
      <c r="M92" s="434">
        <f>+'2.3 Augex (A) - Nominal values'!M94</f>
        <v>0</v>
      </c>
      <c r="N92" s="135"/>
      <c r="O92" s="135"/>
      <c r="P92" s="356"/>
      <c r="Q92" s="356"/>
      <c r="R92" s="356"/>
      <c r="S92" s="136"/>
      <c r="T92" s="137"/>
      <c r="U92" s="139"/>
      <c r="V92" s="339">
        <f t="shared" si="2"/>
        <v>0</v>
      </c>
      <c r="W92" s="4" t="str">
        <f>IF(V92='2.3 Augex (C)- Nominal values'!AP94,"Yes","No")</f>
        <v>Yes</v>
      </c>
      <c r="X92" s="33"/>
      <c r="Y92" s="56"/>
      <c r="Z92" s="33"/>
    </row>
    <row r="93" spans="2:26">
      <c r="B93" s="385">
        <f>+'2.3 Augex (C)- Nominal values'!B95</f>
        <v>0</v>
      </c>
      <c r="C93" s="133"/>
      <c r="D93" s="133"/>
      <c r="E93" s="133"/>
      <c r="F93" s="133"/>
      <c r="G93" s="133"/>
      <c r="H93" s="133"/>
      <c r="I93" s="133"/>
      <c r="J93" s="133"/>
      <c r="K93" s="133"/>
      <c r="L93" s="133"/>
      <c r="M93" s="434">
        <f>+'2.3 Augex (A) - Nominal values'!M95</f>
        <v>0</v>
      </c>
      <c r="N93" s="135"/>
      <c r="O93" s="135"/>
      <c r="P93" s="356"/>
      <c r="Q93" s="356"/>
      <c r="R93" s="356"/>
      <c r="S93" s="136"/>
      <c r="T93" s="137"/>
      <c r="U93" s="139"/>
      <c r="V93" s="339">
        <f t="shared" si="2"/>
        <v>0</v>
      </c>
      <c r="W93" s="4" t="str">
        <f>IF(V93='2.3 Augex (C)- Nominal values'!AP95,"Yes","No")</f>
        <v>Yes</v>
      </c>
      <c r="X93" s="33"/>
      <c r="Y93" s="56"/>
      <c r="Z93" s="33"/>
    </row>
    <row r="94" spans="2:26">
      <c r="B94" s="385">
        <f>+'2.3 Augex (C)- Nominal values'!B96</f>
        <v>0</v>
      </c>
      <c r="C94" s="133"/>
      <c r="D94" s="133"/>
      <c r="E94" s="133"/>
      <c r="F94" s="133"/>
      <c r="G94" s="133"/>
      <c r="H94" s="133"/>
      <c r="I94" s="133"/>
      <c r="J94" s="133"/>
      <c r="K94" s="133"/>
      <c r="L94" s="133"/>
      <c r="M94" s="434">
        <f>+'2.3 Augex (A) - Nominal values'!M96</f>
        <v>0</v>
      </c>
      <c r="N94" s="135"/>
      <c r="O94" s="135"/>
      <c r="P94" s="356"/>
      <c r="Q94" s="356"/>
      <c r="R94" s="356"/>
      <c r="S94" s="136"/>
      <c r="T94" s="137"/>
      <c r="U94" s="139"/>
      <c r="V94" s="339">
        <f t="shared" si="2"/>
        <v>0</v>
      </c>
      <c r="W94" s="4" t="str">
        <f>IF(V94='2.3 Augex (C)- Nominal values'!AP96,"Yes","No")</f>
        <v>Yes</v>
      </c>
      <c r="X94" s="33"/>
      <c r="Y94" s="56"/>
      <c r="Z94" s="33"/>
    </row>
    <row r="95" spans="2:26">
      <c r="B95" s="385">
        <f>+'2.3 Augex (C)- Nominal values'!B97</f>
        <v>0</v>
      </c>
      <c r="C95" s="133"/>
      <c r="D95" s="133"/>
      <c r="E95" s="133"/>
      <c r="F95" s="133"/>
      <c r="G95" s="133"/>
      <c r="H95" s="133"/>
      <c r="I95" s="133"/>
      <c r="J95" s="133"/>
      <c r="K95" s="133"/>
      <c r="L95" s="133"/>
      <c r="M95" s="434">
        <f>+'2.3 Augex (A) - Nominal values'!M97</f>
        <v>0</v>
      </c>
      <c r="N95" s="135"/>
      <c r="O95" s="135"/>
      <c r="P95" s="356"/>
      <c r="Q95" s="356"/>
      <c r="R95" s="356"/>
      <c r="S95" s="136"/>
      <c r="T95" s="137"/>
      <c r="U95" s="139"/>
      <c r="V95" s="339">
        <f t="shared" si="2"/>
        <v>0</v>
      </c>
      <c r="W95" s="4" t="str">
        <f>IF(V95='2.3 Augex (C)- Nominal values'!AP97,"Yes","No")</f>
        <v>Yes</v>
      </c>
      <c r="X95" s="33"/>
      <c r="Y95" s="56"/>
      <c r="Z95" s="33"/>
    </row>
    <row r="96" spans="2:26">
      <c r="B96" s="385">
        <f>+'2.3 Augex (C)- Nominal values'!B98</f>
        <v>0</v>
      </c>
      <c r="C96" s="133"/>
      <c r="D96" s="133"/>
      <c r="E96" s="133"/>
      <c r="F96" s="133"/>
      <c r="G96" s="133"/>
      <c r="H96" s="133"/>
      <c r="I96" s="133"/>
      <c r="J96" s="133"/>
      <c r="K96" s="133"/>
      <c r="L96" s="133"/>
      <c r="M96" s="434">
        <f>+'2.3 Augex (A) - Nominal values'!M98</f>
        <v>0</v>
      </c>
      <c r="N96" s="135"/>
      <c r="O96" s="135"/>
      <c r="P96" s="356"/>
      <c r="Q96" s="356"/>
      <c r="R96" s="356"/>
      <c r="S96" s="136"/>
      <c r="T96" s="137"/>
      <c r="U96" s="139"/>
      <c r="V96" s="339">
        <f t="shared" si="2"/>
        <v>0</v>
      </c>
      <c r="W96" s="4" t="str">
        <f>IF(V96='2.3 Augex (C)- Nominal values'!AP98,"Yes","No")</f>
        <v>Yes</v>
      </c>
      <c r="X96" s="33"/>
      <c r="Y96" s="56"/>
      <c r="Z96" s="33"/>
    </row>
    <row r="97" spans="2:26">
      <c r="B97" s="385">
        <f>+'2.3 Augex (C)- Nominal values'!B99</f>
        <v>0</v>
      </c>
      <c r="C97" s="133"/>
      <c r="D97" s="133"/>
      <c r="E97" s="133"/>
      <c r="F97" s="133"/>
      <c r="G97" s="133"/>
      <c r="H97" s="133"/>
      <c r="I97" s="133"/>
      <c r="J97" s="133"/>
      <c r="K97" s="133"/>
      <c r="L97" s="133"/>
      <c r="M97" s="434">
        <f>+'2.3 Augex (A) - Nominal values'!M99</f>
        <v>0</v>
      </c>
      <c r="N97" s="135"/>
      <c r="O97" s="135"/>
      <c r="P97" s="356"/>
      <c r="Q97" s="356"/>
      <c r="R97" s="356"/>
      <c r="S97" s="136"/>
      <c r="T97" s="137"/>
      <c r="U97" s="139"/>
      <c r="V97" s="339">
        <f t="shared" si="2"/>
        <v>0</v>
      </c>
      <c r="W97" s="4" t="str">
        <f>IF(V97='2.3 Augex (C)- Nominal values'!AP99,"Yes","No")</f>
        <v>Yes</v>
      </c>
      <c r="X97" s="33"/>
      <c r="Y97" s="56"/>
      <c r="Z97" s="33"/>
    </row>
    <row r="98" spans="2:26">
      <c r="B98" s="385">
        <f>+'2.3 Augex (C)- Nominal values'!B100</f>
        <v>0</v>
      </c>
      <c r="C98" s="133"/>
      <c r="D98" s="133"/>
      <c r="E98" s="133"/>
      <c r="F98" s="133"/>
      <c r="G98" s="133"/>
      <c r="H98" s="133"/>
      <c r="I98" s="133"/>
      <c r="J98" s="133"/>
      <c r="K98" s="133"/>
      <c r="L98" s="133"/>
      <c r="M98" s="434">
        <f>+'2.3 Augex (A) - Nominal values'!M100</f>
        <v>0</v>
      </c>
      <c r="N98" s="135"/>
      <c r="O98" s="135"/>
      <c r="P98" s="356"/>
      <c r="Q98" s="356"/>
      <c r="R98" s="356"/>
      <c r="S98" s="136"/>
      <c r="T98" s="137"/>
      <c r="U98" s="139"/>
      <c r="V98" s="339">
        <f t="shared" si="2"/>
        <v>0</v>
      </c>
      <c r="W98" s="4" t="str">
        <f>IF(V98='2.3 Augex (C)- Nominal values'!AP100,"Yes","No")</f>
        <v>Yes</v>
      </c>
      <c r="X98" s="33"/>
      <c r="Y98" s="56"/>
      <c r="Z98" s="33"/>
    </row>
    <row r="99" spans="2:26">
      <c r="B99" s="385">
        <f>+'2.3 Augex (C)- Nominal values'!B101</f>
        <v>0</v>
      </c>
      <c r="C99" s="133"/>
      <c r="D99" s="133"/>
      <c r="E99" s="133"/>
      <c r="F99" s="133"/>
      <c r="G99" s="133"/>
      <c r="H99" s="133"/>
      <c r="I99" s="133"/>
      <c r="J99" s="133"/>
      <c r="K99" s="133"/>
      <c r="L99" s="133"/>
      <c r="M99" s="434">
        <f>+'2.3 Augex (A) - Nominal values'!M101</f>
        <v>0</v>
      </c>
      <c r="N99" s="135"/>
      <c r="O99" s="135"/>
      <c r="P99" s="351"/>
      <c r="Q99" s="351"/>
      <c r="R99" s="351"/>
      <c r="S99" s="136"/>
      <c r="T99" s="137"/>
      <c r="U99" s="139"/>
      <c r="V99" s="339">
        <f t="shared" si="2"/>
        <v>0</v>
      </c>
      <c r="W99" s="4" t="str">
        <f>IF(V99='2.3 Augex (C)- Nominal values'!AP101,"Yes","No")</f>
        <v>Yes</v>
      </c>
      <c r="X99" s="33"/>
      <c r="Y99" s="56"/>
      <c r="Z99" s="33"/>
    </row>
    <row r="100" spans="2:26">
      <c r="B100" s="385">
        <f>+'2.3 Augex (C)- Nominal values'!B102</f>
        <v>0</v>
      </c>
      <c r="C100" s="133"/>
      <c r="D100" s="133"/>
      <c r="E100" s="133"/>
      <c r="F100" s="133"/>
      <c r="G100" s="133"/>
      <c r="H100" s="133"/>
      <c r="I100" s="133"/>
      <c r="J100" s="133"/>
      <c r="K100" s="133"/>
      <c r="L100" s="133"/>
      <c r="M100" s="434">
        <f>+'2.3 Augex (A) - Nominal values'!M102</f>
        <v>0</v>
      </c>
      <c r="N100" s="135"/>
      <c r="O100" s="135"/>
      <c r="P100" s="351"/>
      <c r="Q100" s="351"/>
      <c r="R100" s="351"/>
      <c r="S100" s="136"/>
      <c r="T100" s="137"/>
      <c r="U100" s="139"/>
      <c r="V100" s="339">
        <f t="shared" si="2"/>
        <v>0</v>
      </c>
      <c r="W100" s="4" t="str">
        <f>IF(V100='2.3 Augex (C)- Nominal values'!AP102,"Yes","No")</f>
        <v>Yes</v>
      </c>
      <c r="X100" s="33"/>
      <c r="Y100" s="56"/>
      <c r="Z100" s="33"/>
    </row>
    <row r="101" spans="2:26">
      <c r="B101" s="385">
        <f>+'2.3 Augex (C)- Nominal values'!B103</f>
        <v>0</v>
      </c>
      <c r="C101" s="133"/>
      <c r="D101" s="133"/>
      <c r="E101" s="133"/>
      <c r="F101" s="133"/>
      <c r="G101" s="133"/>
      <c r="H101" s="133"/>
      <c r="I101" s="133"/>
      <c r="J101" s="133"/>
      <c r="K101" s="133"/>
      <c r="L101" s="133"/>
      <c r="M101" s="434">
        <f>+'2.3 Augex (A) - Nominal values'!M103</f>
        <v>0</v>
      </c>
      <c r="N101" s="135"/>
      <c r="O101" s="135"/>
      <c r="P101" s="351"/>
      <c r="Q101" s="351"/>
      <c r="R101" s="351"/>
      <c r="S101" s="136"/>
      <c r="T101" s="137"/>
      <c r="U101" s="139"/>
      <c r="V101" s="339">
        <f t="shared" si="2"/>
        <v>0</v>
      </c>
      <c r="W101" s="4" t="str">
        <f>IF(V101='2.3 Augex (C)- Nominal values'!AP103,"Yes","No")</f>
        <v>Yes</v>
      </c>
      <c r="X101" s="33"/>
      <c r="Y101" s="56"/>
      <c r="Z101" s="33"/>
    </row>
    <row r="102" spans="2:26">
      <c r="B102" s="385">
        <f>+'2.3 Augex (C)- Nominal values'!B104</f>
        <v>0</v>
      </c>
      <c r="C102" s="133"/>
      <c r="D102" s="133"/>
      <c r="E102" s="133"/>
      <c r="F102" s="133"/>
      <c r="G102" s="133"/>
      <c r="H102" s="133"/>
      <c r="I102" s="133"/>
      <c r="J102" s="133"/>
      <c r="K102" s="133"/>
      <c r="L102" s="133"/>
      <c r="M102" s="434">
        <f>+'2.3 Augex (A) - Nominal values'!M104</f>
        <v>0</v>
      </c>
      <c r="N102" s="135"/>
      <c r="O102" s="135"/>
      <c r="P102" s="351"/>
      <c r="Q102" s="351"/>
      <c r="R102" s="351"/>
      <c r="S102" s="136"/>
      <c r="T102" s="137"/>
      <c r="U102" s="139"/>
      <c r="V102" s="339">
        <f t="shared" si="2"/>
        <v>0</v>
      </c>
      <c r="W102" s="4" t="str">
        <f>IF(V102='2.3 Augex (C)- Nominal values'!AP104,"Yes","No")</f>
        <v>Yes</v>
      </c>
      <c r="X102" s="33"/>
      <c r="Y102" s="56"/>
      <c r="Z102" s="33"/>
    </row>
    <row r="103" spans="2:26">
      <c r="B103" s="385">
        <f>+'2.3 Augex (C)- Nominal values'!B105</f>
        <v>0</v>
      </c>
      <c r="C103" s="133"/>
      <c r="D103" s="133"/>
      <c r="E103" s="133"/>
      <c r="F103" s="133"/>
      <c r="G103" s="133"/>
      <c r="H103" s="133"/>
      <c r="I103" s="133"/>
      <c r="J103" s="133"/>
      <c r="K103" s="133"/>
      <c r="L103" s="133"/>
      <c r="M103" s="434">
        <f>+'2.3 Augex (A) - Nominal values'!M105</f>
        <v>0</v>
      </c>
      <c r="N103" s="135"/>
      <c r="O103" s="135"/>
      <c r="P103" s="351"/>
      <c r="Q103" s="351"/>
      <c r="R103" s="351"/>
      <c r="S103" s="136"/>
      <c r="T103" s="137"/>
      <c r="U103" s="139"/>
      <c r="V103" s="339">
        <f t="shared" si="2"/>
        <v>0</v>
      </c>
      <c r="W103" s="4" t="str">
        <f>IF(V103='2.3 Augex (C)- Nominal values'!AP105,"Yes","No")</f>
        <v>Yes</v>
      </c>
      <c r="X103" s="33"/>
      <c r="Y103" s="56"/>
      <c r="Z103" s="33"/>
    </row>
    <row r="104" spans="2:26">
      <c r="B104" s="385">
        <f>+'2.3 Augex (C)- Nominal values'!B106</f>
        <v>0</v>
      </c>
      <c r="C104" s="133"/>
      <c r="D104" s="133"/>
      <c r="E104" s="133"/>
      <c r="F104" s="133"/>
      <c r="G104" s="133"/>
      <c r="H104" s="133"/>
      <c r="I104" s="133"/>
      <c r="J104" s="133"/>
      <c r="K104" s="133"/>
      <c r="L104" s="133"/>
      <c r="M104" s="434">
        <f>+'2.3 Augex (A) - Nominal values'!M106</f>
        <v>0</v>
      </c>
      <c r="N104" s="135"/>
      <c r="O104" s="135"/>
      <c r="P104" s="351"/>
      <c r="Q104" s="351"/>
      <c r="R104" s="351"/>
      <c r="S104" s="136"/>
      <c r="T104" s="137"/>
      <c r="U104" s="139"/>
      <c r="V104" s="339">
        <f t="shared" si="2"/>
        <v>0</v>
      </c>
      <c r="W104" s="4" t="str">
        <f>IF(V104='2.3 Augex (C)- Nominal values'!AP106,"Yes","No")</f>
        <v>Yes</v>
      </c>
      <c r="X104" s="33"/>
      <c r="Y104" s="56"/>
      <c r="Z104" s="33"/>
    </row>
    <row r="105" spans="2:26">
      <c r="B105" s="385">
        <f>+'2.3 Augex (C)- Nominal values'!B107</f>
        <v>0</v>
      </c>
      <c r="C105" s="133"/>
      <c r="D105" s="133"/>
      <c r="E105" s="133"/>
      <c r="F105" s="133"/>
      <c r="G105" s="133"/>
      <c r="H105" s="133"/>
      <c r="I105" s="133"/>
      <c r="J105" s="133"/>
      <c r="K105" s="133"/>
      <c r="L105" s="133"/>
      <c r="M105" s="434">
        <f>+'2.3 Augex (A) - Nominal values'!M107</f>
        <v>0</v>
      </c>
      <c r="N105" s="135"/>
      <c r="O105" s="135"/>
      <c r="P105" s="351"/>
      <c r="Q105" s="351"/>
      <c r="R105" s="351"/>
      <c r="S105" s="136"/>
      <c r="T105" s="137"/>
      <c r="U105" s="139"/>
      <c r="V105" s="339">
        <f t="shared" si="2"/>
        <v>0</v>
      </c>
      <c r="W105" s="4" t="str">
        <f>IF(V105='2.3 Augex (C)- Nominal values'!AP107,"Yes","No")</f>
        <v>Yes</v>
      </c>
      <c r="X105" s="33"/>
      <c r="Y105" s="56"/>
      <c r="Z105" s="33"/>
    </row>
    <row r="106" spans="2:26">
      <c r="B106" s="385">
        <f>+'2.3 Augex (C)- Nominal values'!B108</f>
        <v>0</v>
      </c>
      <c r="C106" s="133"/>
      <c r="D106" s="133"/>
      <c r="E106" s="133"/>
      <c r="F106" s="133"/>
      <c r="G106" s="133"/>
      <c r="H106" s="133"/>
      <c r="I106" s="133"/>
      <c r="J106" s="133"/>
      <c r="K106" s="133"/>
      <c r="L106" s="133"/>
      <c r="M106" s="434">
        <f>+'2.3 Augex (A) - Nominal values'!M108</f>
        <v>0</v>
      </c>
      <c r="N106" s="135"/>
      <c r="O106" s="135"/>
      <c r="P106" s="351"/>
      <c r="Q106" s="351"/>
      <c r="R106" s="351"/>
      <c r="S106" s="136"/>
      <c r="T106" s="137"/>
      <c r="U106" s="139"/>
      <c r="V106" s="339">
        <f t="shared" si="2"/>
        <v>0</v>
      </c>
      <c r="W106" s="4" t="str">
        <f>IF(V106='2.3 Augex (C)- Nominal values'!AP108,"Yes","No")</f>
        <v>Yes</v>
      </c>
      <c r="X106" s="33"/>
      <c r="Y106" s="56"/>
      <c r="Z106" s="33"/>
    </row>
    <row r="107" spans="2:26">
      <c r="B107" s="385">
        <f>+'2.3 Augex (C)- Nominal values'!B109</f>
        <v>0</v>
      </c>
      <c r="C107" s="133"/>
      <c r="D107" s="133"/>
      <c r="E107" s="133"/>
      <c r="F107" s="133"/>
      <c r="G107" s="133"/>
      <c r="H107" s="133"/>
      <c r="I107" s="133"/>
      <c r="J107" s="133"/>
      <c r="K107" s="133"/>
      <c r="L107" s="133"/>
      <c r="M107" s="434">
        <f>+'2.3 Augex (A) - Nominal values'!M109</f>
        <v>0</v>
      </c>
      <c r="N107" s="135"/>
      <c r="O107" s="135"/>
      <c r="P107" s="354"/>
      <c r="Q107" s="354"/>
      <c r="R107" s="354"/>
      <c r="S107" s="136"/>
      <c r="T107" s="137"/>
      <c r="U107" s="139"/>
      <c r="V107" s="339">
        <f t="shared" si="2"/>
        <v>0</v>
      </c>
      <c r="W107" s="4" t="str">
        <f>IF(V107='2.3 Augex (C)- Nominal values'!AP109,"Yes","No")</f>
        <v>Yes</v>
      </c>
      <c r="X107" s="33"/>
      <c r="Y107" s="56"/>
      <c r="Z107" s="33"/>
    </row>
    <row r="108" spans="2:26">
      <c r="B108" s="385">
        <f>+'2.3 Augex (C)- Nominal values'!B110</f>
        <v>0</v>
      </c>
      <c r="C108" s="133"/>
      <c r="D108" s="133"/>
      <c r="E108" s="133"/>
      <c r="F108" s="133"/>
      <c r="G108" s="133"/>
      <c r="H108" s="133"/>
      <c r="I108" s="133"/>
      <c r="J108" s="133"/>
      <c r="K108" s="133"/>
      <c r="L108" s="133"/>
      <c r="M108" s="434">
        <f>+'2.3 Augex (A) - Nominal values'!M110</f>
        <v>0</v>
      </c>
      <c r="N108" s="135"/>
      <c r="O108" s="135"/>
      <c r="P108" s="356"/>
      <c r="Q108" s="356"/>
      <c r="R108" s="356"/>
      <c r="S108" s="136"/>
      <c r="T108" s="137"/>
      <c r="U108" s="139"/>
      <c r="V108" s="339">
        <f t="shared" si="2"/>
        <v>0</v>
      </c>
      <c r="W108" s="4" t="str">
        <f>IF(V108='2.3 Augex (C)- Nominal values'!AP110,"Yes","No")</f>
        <v>Yes</v>
      </c>
      <c r="X108" s="33"/>
      <c r="Y108" s="56"/>
      <c r="Z108" s="33"/>
    </row>
    <row r="109" spans="2:26">
      <c r="B109" s="385">
        <f>+'2.3 Augex (C)- Nominal values'!B111</f>
        <v>0</v>
      </c>
      <c r="C109" s="133"/>
      <c r="D109" s="133"/>
      <c r="E109" s="133"/>
      <c r="F109" s="133"/>
      <c r="G109" s="133"/>
      <c r="H109" s="133"/>
      <c r="I109" s="133"/>
      <c r="J109" s="133"/>
      <c r="K109" s="133"/>
      <c r="L109" s="133"/>
      <c r="M109" s="434">
        <f>+'2.3 Augex (A) - Nominal values'!M111</f>
        <v>0</v>
      </c>
      <c r="N109" s="135"/>
      <c r="O109" s="135"/>
      <c r="P109" s="356"/>
      <c r="Q109" s="356"/>
      <c r="R109" s="356"/>
      <c r="S109" s="136"/>
      <c r="T109" s="137"/>
      <c r="U109" s="139"/>
      <c r="V109" s="339">
        <f t="shared" si="2"/>
        <v>0</v>
      </c>
      <c r="W109" s="4" t="str">
        <f>IF(V109='2.3 Augex (C)- Nominal values'!AP111,"Yes","No")</f>
        <v>Yes</v>
      </c>
      <c r="X109" s="33"/>
      <c r="Y109" s="56"/>
      <c r="Z109" s="33"/>
    </row>
    <row r="110" spans="2:26">
      <c r="B110" s="385">
        <f>+'2.3 Augex (C)- Nominal values'!B112</f>
        <v>0</v>
      </c>
      <c r="C110" s="133"/>
      <c r="D110" s="133"/>
      <c r="E110" s="133"/>
      <c r="F110" s="133"/>
      <c r="G110" s="133"/>
      <c r="H110" s="133"/>
      <c r="I110" s="133"/>
      <c r="J110" s="133"/>
      <c r="K110" s="133"/>
      <c r="L110" s="133"/>
      <c r="M110" s="434">
        <f>+'2.3 Augex (A) - Nominal values'!M112</f>
        <v>0</v>
      </c>
      <c r="N110" s="135"/>
      <c r="O110" s="135"/>
      <c r="P110" s="356"/>
      <c r="Q110" s="356"/>
      <c r="R110" s="356"/>
      <c r="S110" s="136"/>
      <c r="T110" s="137"/>
      <c r="U110" s="139"/>
      <c r="V110" s="339">
        <f t="shared" si="2"/>
        <v>0</v>
      </c>
      <c r="W110" s="4" t="str">
        <f>IF(V110='2.3 Augex (C)- Nominal values'!AP112,"Yes","No")</f>
        <v>Yes</v>
      </c>
      <c r="X110" s="33"/>
      <c r="Y110" s="56"/>
      <c r="Z110" s="33"/>
    </row>
    <row r="111" spans="2:26">
      <c r="B111" s="385">
        <f>+'2.3 Augex (C)- Nominal values'!B113</f>
        <v>0</v>
      </c>
      <c r="C111" s="133"/>
      <c r="D111" s="133"/>
      <c r="E111" s="133"/>
      <c r="F111" s="133"/>
      <c r="G111" s="133"/>
      <c r="H111" s="133"/>
      <c r="I111" s="133"/>
      <c r="J111" s="133"/>
      <c r="K111" s="133"/>
      <c r="L111" s="133"/>
      <c r="M111" s="434">
        <f>+'2.3 Augex (A) - Nominal values'!M113</f>
        <v>0</v>
      </c>
      <c r="N111" s="135"/>
      <c r="O111" s="135"/>
      <c r="P111" s="356"/>
      <c r="Q111" s="356"/>
      <c r="R111" s="356"/>
      <c r="S111" s="136"/>
      <c r="T111" s="137"/>
      <c r="U111" s="139"/>
      <c r="V111" s="339">
        <f t="shared" si="2"/>
        <v>0</v>
      </c>
      <c r="W111" s="4" t="str">
        <f>IF(V111='2.3 Augex (C)- Nominal values'!AP113,"Yes","No")</f>
        <v>Yes</v>
      </c>
      <c r="X111" s="33"/>
      <c r="Y111" s="56"/>
      <c r="Z111" s="33"/>
    </row>
    <row r="112" spans="2:26">
      <c r="B112" s="385">
        <f>+'2.3 Augex (C)- Nominal values'!B114</f>
        <v>0</v>
      </c>
      <c r="C112" s="133"/>
      <c r="D112" s="133"/>
      <c r="E112" s="133"/>
      <c r="F112" s="133"/>
      <c r="G112" s="133"/>
      <c r="H112" s="133"/>
      <c r="I112" s="133"/>
      <c r="J112" s="133"/>
      <c r="K112" s="133"/>
      <c r="L112" s="133"/>
      <c r="M112" s="434">
        <f>+'2.3 Augex (A) - Nominal values'!M114</f>
        <v>0</v>
      </c>
      <c r="N112" s="135"/>
      <c r="O112" s="135"/>
      <c r="P112" s="356"/>
      <c r="Q112" s="356"/>
      <c r="R112" s="356"/>
      <c r="S112" s="136"/>
      <c r="T112" s="137"/>
      <c r="U112" s="139"/>
      <c r="V112" s="339">
        <f t="shared" si="2"/>
        <v>0</v>
      </c>
      <c r="W112" s="4" t="str">
        <f>IF(V112='2.3 Augex (C)- Nominal values'!AP114,"Yes","No")</f>
        <v>Yes</v>
      </c>
      <c r="X112" s="33"/>
      <c r="Y112" s="56"/>
      <c r="Z112" s="33"/>
    </row>
    <row r="113" spans="2:26">
      <c r="B113" s="385">
        <f>+'2.3 Augex (C)- Nominal values'!B115</f>
        <v>0</v>
      </c>
      <c r="C113" s="133"/>
      <c r="D113" s="133"/>
      <c r="E113" s="133"/>
      <c r="F113" s="133"/>
      <c r="G113" s="133"/>
      <c r="H113" s="133"/>
      <c r="I113" s="133"/>
      <c r="J113" s="133"/>
      <c r="K113" s="133"/>
      <c r="L113" s="133"/>
      <c r="M113" s="434">
        <f>+'2.3 Augex (A) - Nominal values'!M115</f>
        <v>0</v>
      </c>
      <c r="N113" s="135"/>
      <c r="O113" s="135"/>
      <c r="P113" s="356"/>
      <c r="Q113" s="356"/>
      <c r="R113" s="356"/>
      <c r="S113" s="136"/>
      <c r="T113" s="137"/>
      <c r="U113" s="139"/>
      <c r="V113" s="339">
        <f t="shared" si="2"/>
        <v>0</v>
      </c>
      <c r="W113" s="4" t="str">
        <f>IF(V113='2.3 Augex (C)- Nominal values'!AP115,"Yes","No")</f>
        <v>Yes</v>
      </c>
      <c r="X113" s="33"/>
      <c r="Y113" s="56"/>
      <c r="Z113" s="33"/>
    </row>
    <row r="114" spans="2:26">
      <c r="B114" s="385">
        <f>+'2.3 Augex (C)- Nominal values'!B116</f>
        <v>0</v>
      </c>
      <c r="C114" s="133"/>
      <c r="D114" s="133"/>
      <c r="E114" s="133"/>
      <c r="F114" s="133"/>
      <c r="G114" s="133"/>
      <c r="H114" s="133"/>
      <c r="I114" s="133"/>
      <c r="J114" s="133"/>
      <c r="K114" s="133"/>
      <c r="L114" s="133"/>
      <c r="M114" s="434">
        <f>+'2.3 Augex (A) - Nominal values'!M116</f>
        <v>0</v>
      </c>
      <c r="N114" s="135"/>
      <c r="O114" s="135"/>
      <c r="P114" s="356"/>
      <c r="Q114" s="356"/>
      <c r="R114" s="356"/>
      <c r="S114" s="136"/>
      <c r="T114" s="137"/>
      <c r="U114" s="139"/>
      <c r="V114" s="339">
        <f t="shared" si="2"/>
        <v>0</v>
      </c>
      <c r="W114" s="4" t="str">
        <f>IF(V114='2.3 Augex (C)- Nominal values'!AP116,"Yes","No")</f>
        <v>Yes</v>
      </c>
      <c r="X114" s="33"/>
      <c r="Y114" s="56"/>
      <c r="Z114" s="33"/>
    </row>
    <row r="115" spans="2:26">
      <c r="B115" s="385">
        <f>+'2.3 Augex (C)- Nominal values'!B117</f>
        <v>0</v>
      </c>
      <c r="C115" s="133"/>
      <c r="D115" s="133"/>
      <c r="E115" s="133"/>
      <c r="F115" s="133"/>
      <c r="G115" s="133"/>
      <c r="H115" s="133"/>
      <c r="I115" s="133"/>
      <c r="J115" s="133"/>
      <c r="K115" s="133"/>
      <c r="L115" s="133"/>
      <c r="M115" s="434">
        <f>+'2.3 Augex (A) - Nominal values'!M117</f>
        <v>0</v>
      </c>
      <c r="N115" s="135"/>
      <c r="O115" s="135"/>
      <c r="P115" s="356"/>
      <c r="Q115" s="356"/>
      <c r="R115" s="356"/>
      <c r="S115" s="136"/>
      <c r="T115" s="137"/>
      <c r="U115" s="139"/>
      <c r="V115" s="339">
        <f t="shared" si="2"/>
        <v>0</v>
      </c>
      <c r="W115" s="4" t="str">
        <f>IF(V115='2.3 Augex (C)- Nominal values'!AP117,"Yes","No")</f>
        <v>Yes</v>
      </c>
      <c r="X115" s="33"/>
      <c r="Y115" s="56"/>
      <c r="Z115" s="33"/>
    </row>
    <row r="116" spans="2:26">
      <c r="B116" s="385">
        <f>+'2.3 Augex (C)- Nominal values'!B118</f>
        <v>0</v>
      </c>
      <c r="C116" s="133"/>
      <c r="D116" s="133"/>
      <c r="E116" s="133"/>
      <c r="F116" s="133"/>
      <c r="G116" s="133"/>
      <c r="H116" s="133"/>
      <c r="I116" s="133"/>
      <c r="J116" s="133"/>
      <c r="K116" s="133"/>
      <c r="L116" s="133"/>
      <c r="M116" s="434">
        <f>+'2.3 Augex (A) - Nominal values'!M118</f>
        <v>0</v>
      </c>
      <c r="N116" s="135"/>
      <c r="O116" s="135"/>
      <c r="P116" s="356"/>
      <c r="Q116" s="356"/>
      <c r="R116" s="356"/>
      <c r="S116" s="136"/>
      <c r="T116" s="137"/>
      <c r="U116" s="139"/>
      <c r="V116" s="339">
        <f t="shared" si="2"/>
        <v>0</v>
      </c>
      <c r="W116" s="4" t="str">
        <f>IF(V116='2.3 Augex (C)- Nominal values'!AP118,"Yes","No")</f>
        <v>Yes</v>
      </c>
      <c r="X116" s="33"/>
      <c r="Y116" s="56"/>
      <c r="Z116" s="33"/>
    </row>
    <row r="117" spans="2:26">
      <c r="B117" s="385">
        <f>+'2.3 Augex (C)- Nominal values'!B119</f>
        <v>0</v>
      </c>
      <c r="C117" s="133"/>
      <c r="D117" s="133"/>
      <c r="E117" s="133"/>
      <c r="F117" s="133"/>
      <c r="G117" s="133"/>
      <c r="H117" s="133"/>
      <c r="I117" s="133"/>
      <c r="J117" s="133"/>
      <c r="K117" s="133"/>
      <c r="L117" s="133"/>
      <c r="M117" s="434">
        <f>+'2.3 Augex (A) - Nominal values'!M119</f>
        <v>0</v>
      </c>
      <c r="N117" s="135"/>
      <c r="O117" s="135"/>
      <c r="P117" s="356"/>
      <c r="Q117" s="356"/>
      <c r="R117" s="356"/>
      <c r="S117" s="136"/>
      <c r="T117" s="137"/>
      <c r="U117" s="139"/>
      <c r="V117" s="339">
        <f t="shared" si="2"/>
        <v>0</v>
      </c>
      <c r="W117" s="4" t="str">
        <f>IF(V117='2.3 Augex (C)- Nominal values'!AP119,"Yes","No")</f>
        <v>Yes</v>
      </c>
      <c r="X117" s="33"/>
      <c r="Y117" s="56"/>
      <c r="Z117" s="33"/>
    </row>
    <row r="118" spans="2:26">
      <c r="B118" s="385">
        <f>+'2.3 Augex (C)- Nominal values'!B120</f>
        <v>0</v>
      </c>
      <c r="C118" s="133"/>
      <c r="D118" s="133"/>
      <c r="E118" s="133"/>
      <c r="F118" s="133"/>
      <c r="G118" s="133"/>
      <c r="H118" s="133"/>
      <c r="I118" s="133"/>
      <c r="J118" s="133"/>
      <c r="K118" s="133"/>
      <c r="L118" s="133"/>
      <c r="M118" s="434">
        <f>+'2.3 Augex (A) - Nominal values'!M120</f>
        <v>0</v>
      </c>
      <c r="N118" s="135"/>
      <c r="O118" s="135"/>
      <c r="P118" s="356"/>
      <c r="Q118" s="356"/>
      <c r="R118" s="356"/>
      <c r="S118" s="136"/>
      <c r="T118" s="137"/>
      <c r="U118" s="139"/>
      <c r="V118" s="339">
        <f t="shared" si="2"/>
        <v>0</v>
      </c>
      <c r="W118" s="4" t="str">
        <f>IF(V118='2.3 Augex (C)- Nominal values'!AP120,"Yes","No")</f>
        <v>Yes</v>
      </c>
      <c r="X118" s="33"/>
      <c r="Y118" s="56"/>
      <c r="Z118" s="33"/>
    </row>
    <row r="119" spans="2:26">
      <c r="B119" s="385">
        <f>+'2.3 Augex (C)- Nominal values'!B121</f>
        <v>0</v>
      </c>
      <c r="C119" s="151"/>
      <c r="D119" s="151"/>
      <c r="E119" s="151"/>
      <c r="F119" s="151"/>
      <c r="G119" s="151"/>
      <c r="H119" s="151"/>
      <c r="I119" s="151"/>
      <c r="J119" s="151"/>
      <c r="K119" s="151"/>
      <c r="L119" s="151"/>
      <c r="M119" s="434">
        <f>+'2.3 Augex (A) - Nominal values'!M121</f>
        <v>0</v>
      </c>
      <c r="N119" s="348"/>
      <c r="O119" s="348"/>
      <c r="P119" s="356"/>
      <c r="Q119" s="356"/>
      <c r="R119" s="356"/>
      <c r="S119" s="154"/>
      <c r="T119" s="155"/>
      <c r="U119" s="157"/>
      <c r="V119" s="339">
        <f t="shared" si="2"/>
        <v>0</v>
      </c>
      <c r="W119" s="4" t="str">
        <f>IF(V119='2.3 Augex (C)- Nominal values'!AP121,"Yes","No")</f>
        <v>Yes</v>
      </c>
      <c r="X119" s="33"/>
      <c r="Y119" s="33"/>
      <c r="Z119" s="33"/>
    </row>
    <row r="120" spans="2:26">
      <c r="B120" s="385">
        <f>+'2.3 Augex (C)- Nominal values'!B122</f>
        <v>0</v>
      </c>
      <c r="C120" s="165"/>
      <c r="D120" s="165"/>
      <c r="E120" s="165"/>
      <c r="F120" s="165"/>
      <c r="G120" s="165"/>
      <c r="H120" s="165"/>
      <c r="I120" s="165"/>
      <c r="J120" s="165"/>
      <c r="K120" s="165"/>
      <c r="L120" s="165"/>
      <c r="M120" s="434">
        <f>+'2.3 Augex (A) - Nominal values'!M122</f>
        <v>0</v>
      </c>
      <c r="N120" s="346"/>
      <c r="O120" s="346"/>
      <c r="P120" s="356"/>
      <c r="Q120" s="356"/>
      <c r="R120" s="356"/>
      <c r="S120" s="154"/>
      <c r="T120" s="155"/>
      <c r="U120" s="157"/>
      <c r="V120" s="339">
        <f t="shared" si="2"/>
        <v>0</v>
      </c>
      <c r="W120" s="4" t="str">
        <f>IF(V120='2.3 Augex (C)- Nominal values'!AP122,"Yes","No")</f>
        <v>Yes</v>
      </c>
      <c r="X120" s="33"/>
      <c r="Y120" s="33"/>
      <c r="Z120" s="33"/>
    </row>
    <row r="121" spans="2:26">
      <c r="B121" s="385">
        <f>+'2.3 Augex (C)- Nominal values'!B123</f>
        <v>0</v>
      </c>
      <c r="C121" s="165"/>
      <c r="D121" s="165"/>
      <c r="E121" s="165"/>
      <c r="F121" s="165"/>
      <c r="G121" s="165"/>
      <c r="H121" s="165"/>
      <c r="I121" s="165"/>
      <c r="J121" s="165"/>
      <c r="K121" s="165"/>
      <c r="L121" s="165"/>
      <c r="M121" s="434">
        <f>+'2.3 Augex (A) - Nominal values'!M123</f>
        <v>0</v>
      </c>
      <c r="N121" s="346"/>
      <c r="O121" s="346"/>
      <c r="P121" s="356"/>
      <c r="Q121" s="356"/>
      <c r="R121" s="356"/>
      <c r="S121" s="154"/>
      <c r="T121" s="155"/>
      <c r="U121" s="157"/>
      <c r="V121" s="339">
        <f t="shared" si="2"/>
        <v>0</v>
      </c>
      <c r="W121" s="4" t="str">
        <f>IF(V121='2.3 Augex (C)- Nominal values'!AP123,"Yes","No")</f>
        <v>Yes</v>
      </c>
      <c r="X121" s="33"/>
      <c r="Y121" s="33"/>
      <c r="Z121" s="33"/>
    </row>
    <row r="122" spans="2:26">
      <c r="B122" s="385">
        <f>+'2.3 Augex (C)- Nominal values'!B124</f>
        <v>0</v>
      </c>
      <c r="C122" s="151"/>
      <c r="D122" s="151"/>
      <c r="E122" s="151"/>
      <c r="F122" s="151"/>
      <c r="G122" s="151"/>
      <c r="H122" s="151"/>
      <c r="I122" s="151"/>
      <c r="J122" s="151"/>
      <c r="K122" s="151"/>
      <c r="L122" s="151"/>
      <c r="M122" s="434">
        <f>+'2.3 Augex (A) - Nominal values'!M124</f>
        <v>0</v>
      </c>
      <c r="N122" s="348"/>
      <c r="O122" s="348"/>
      <c r="P122" s="356"/>
      <c r="Q122" s="356"/>
      <c r="R122" s="356"/>
      <c r="S122" s="154"/>
      <c r="T122" s="155"/>
      <c r="U122" s="157"/>
      <c r="V122" s="339">
        <f t="shared" si="2"/>
        <v>0</v>
      </c>
      <c r="W122" s="4" t="str">
        <f>IF(V122='2.3 Augex (C)- Nominal values'!AP124,"Yes","No")</f>
        <v>Yes</v>
      </c>
      <c r="X122" s="33"/>
      <c r="Y122" s="33"/>
      <c r="Z122" s="33"/>
    </row>
    <row r="123" spans="2:26">
      <c r="B123" s="385">
        <f>+'2.3 Augex (C)- Nominal values'!B125</f>
        <v>0</v>
      </c>
      <c r="C123" s="165"/>
      <c r="D123" s="165"/>
      <c r="E123" s="165"/>
      <c r="F123" s="165"/>
      <c r="G123" s="165"/>
      <c r="H123" s="165"/>
      <c r="I123" s="165"/>
      <c r="J123" s="165"/>
      <c r="K123" s="165"/>
      <c r="L123" s="165"/>
      <c r="M123" s="434">
        <f>+'2.3 Augex (A) - Nominal values'!M125</f>
        <v>0</v>
      </c>
      <c r="N123" s="346"/>
      <c r="O123" s="346"/>
      <c r="P123" s="356"/>
      <c r="Q123" s="356"/>
      <c r="R123" s="356"/>
      <c r="S123" s="154"/>
      <c r="T123" s="155"/>
      <c r="U123" s="157"/>
      <c r="V123" s="339">
        <f t="shared" si="2"/>
        <v>0</v>
      </c>
      <c r="W123" s="4" t="str">
        <f>IF(V123='2.3 Augex (C)- Nominal values'!AP125,"Yes","No")</f>
        <v>Yes</v>
      </c>
      <c r="X123" s="33"/>
      <c r="Y123" s="33"/>
      <c r="Z123" s="33"/>
    </row>
    <row r="124" spans="2:26">
      <c r="B124" s="385">
        <f>+'2.3 Augex (C)- Nominal values'!B126</f>
        <v>0</v>
      </c>
      <c r="C124" s="165"/>
      <c r="D124" s="165"/>
      <c r="E124" s="165"/>
      <c r="F124" s="165"/>
      <c r="G124" s="165"/>
      <c r="H124" s="165"/>
      <c r="I124" s="165"/>
      <c r="J124" s="165"/>
      <c r="K124" s="165"/>
      <c r="L124" s="165"/>
      <c r="M124" s="434">
        <f>+'2.3 Augex (A) - Nominal values'!M126</f>
        <v>0</v>
      </c>
      <c r="N124" s="346"/>
      <c r="O124" s="346"/>
      <c r="P124" s="356"/>
      <c r="Q124" s="356"/>
      <c r="R124" s="356"/>
      <c r="S124" s="154"/>
      <c r="T124" s="155"/>
      <c r="U124" s="157"/>
      <c r="V124" s="339">
        <f t="shared" si="2"/>
        <v>0</v>
      </c>
      <c r="W124" s="4" t="str">
        <f>IF(V124='2.3 Augex (C)- Nominal values'!AP126,"Yes","No")</f>
        <v>Yes</v>
      </c>
      <c r="X124" s="33"/>
      <c r="Y124" s="33"/>
      <c r="Z124" s="33"/>
    </row>
    <row r="125" spans="2:26">
      <c r="B125" s="385">
        <f>+'2.3 Augex (C)- Nominal values'!B127</f>
        <v>0</v>
      </c>
      <c r="C125" s="151"/>
      <c r="D125" s="151"/>
      <c r="E125" s="151"/>
      <c r="F125" s="151"/>
      <c r="G125" s="151"/>
      <c r="H125" s="151"/>
      <c r="I125" s="151"/>
      <c r="J125" s="151"/>
      <c r="K125" s="151"/>
      <c r="L125" s="151"/>
      <c r="M125" s="435"/>
      <c r="N125" s="348"/>
      <c r="O125" s="348"/>
      <c r="P125" s="356"/>
      <c r="Q125" s="356"/>
      <c r="R125" s="356"/>
      <c r="S125" s="154"/>
      <c r="T125" s="155"/>
      <c r="U125" s="157"/>
      <c r="V125" s="339">
        <f t="shared" si="2"/>
        <v>0</v>
      </c>
      <c r="W125" s="4" t="str">
        <f>IF(V125='2.3 Augex (C)- Nominal values'!AP127,"Yes","No")</f>
        <v>Yes</v>
      </c>
      <c r="X125" s="33"/>
      <c r="Y125" s="33"/>
      <c r="Z125" s="33"/>
    </row>
    <row r="126" spans="2:26">
      <c r="B126" s="392" t="str">
        <f>+'2.3 Augex (C)- Nominal values'!B128</f>
        <v>NON MATERIAL PROJECTS</v>
      </c>
      <c r="C126" s="169"/>
      <c r="D126" s="169"/>
      <c r="E126" s="169"/>
      <c r="F126" s="169"/>
      <c r="G126" s="169"/>
      <c r="H126" s="169"/>
      <c r="I126" s="169"/>
      <c r="J126" s="169"/>
      <c r="K126" s="169"/>
      <c r="L126" s="169"/>
      <c r="M126" s="169"/>
      <c r="N126" s="396">
        <f>5942773+205640.78</f>
        <v>6148413.7800000003</v>
      </c>
      <c r="O126" s="396">
        <f>1354283+430490.76</f>
        <v>1784773.76</v>
      </c>
      <c r="P126" s="356">
        <f>1313484+907175.42</f>
        <v>2220659.42</v>
      </c>
      <c r="Q126" s="356">
        <f>(1699781+371805.4)+151997.021210147</f>
        <v>2223583.421210147</v>
      </c>
      <c r="R126" s="356">
        <f>(3009056+37272.4)+-132935.763808498</f>
        <v>2913392.6361915013</v>
      </c>
      <c r="S126" s="397">
        <f>(2873854+601254.32)+-24387.4810443667</f>
        <v>3450720.8389556333</v>
      </c>
      <c r="T126" s="398">
        <f>(4476458+273109.13)+-57850.1046211004</f>
        <v>4691717.0253788996</v>
      </c>
      <c r="U126" s="399">
        <f>(921566+230469.67)+-207746.193933381</f>
        <v>944289.47606661916</v>
      </c>
      <c r="V126" s="339">
        <f t="shared" si="2"/>
        <v>24377550.357802801</v>
      </c>
      <c r="W126" s="4" t="str">
        <f>IF(V126='2.3 Augex (C)- Nominal values'!AP128,"Yes","No")</f>
        <v>No</v>
      </c>
      <c r="X126" s="33"/>
      <c r="Y126" s="33"/>
      <c r="Z126" s="33"/>
    </row>
    <row r="127" spans="2:26" ht="15.75" thickBot="1">
      <c r="B127" s="177"/>
      <c r="C127" s="178"/>
      <c r="D127" s="178"/>
      <c r="E127" s="178"/>
      <c r="F127" s="178"/>
      <c r="G127" s="178"/>
      <c r="H127" s="178"/>
      <c r="I127" s="178"/>
      <c r="J127" s="178"/>
      <c r="K127" s="178"/>
      <c r="L127" s="178"/>
      <c r="M127" s="343"/>
      <c r="N127" s="343">
        <f>SUM(N72:N126)</f>
        <v>13484313.879999999</v>
      </c>
      <c r="O127" s="343">
        <f t="shared" ref="O127:V127" si="3">SUM(O72:O126)</f>
        <v>12682919.51</v>
      </c>
      <c r="P127" s="343">
        <f t="shared" si="3"/>
        <v>43005892.470000006</v>
      </c>
      <c r="Q127" s="343">
        <f t="shared" si="3"/>
        <v>23778781.021210145</v>
      </c>
      <c r="R127" s="343">
        <f t="shared" si="3"/>
        <v>20493285.026191499</v>
      </c>
      <c r="S127" s="343">
        <f t="shared" si="3"/>
        <v>5417965.1789556332</v>
      </c>
      <c r="T127" s="343">
        <f t="shared" si="3"/>
        <v>6454750.4053788995</v>
      </c>
      <c r="U127" s="343">
        <f t="shared" si="3"/>
        <v>979842.84606661915</v>
      </c>
      <c r="V127" s="343">
        <f t="shared" si="3"/>
        <v>126297750.3378028</v>
      </c>
      <c r="X127" s="33"/>
      <c r="Y127" s="33"/>
      <c r="Z127" s="33"/>
    </row>
    <row r="128" spans="2:26" s="43" customFormat="1" hidden="1">
      <c r="N128" s="461">
        <v>6148413.7800000003</v>
      </c>
      <c r="O128" s="461">
        <v>1784773.76</v>
      </c>
      <c r="P128" s="462">
        <v>2220659.42</v>
      </c>
      <c r="Q128" s="462">
        <v>2071586.4</v>
      </c>
      <c r="R128" s="462">
        <v>3046328.4</v>
      </c>
      <c r="S128" s="462">
        <v>3475108.32</v>
      </c>
      <c r="T128" s="462">
        <v>4749567.13</v>
      </c>
      <c r="U128" s="462">
        <v>1152035.67</v>
      </c>
      <c r="V128" s="43">
        <v>24648472.880000003</v>
      </c>
    </row>
    <row r="129" spans="2:25" hidden="1">
      <c r="Q129" s="472">
        <v>151997.02121014707</v>
      </c>
      <c r="R129" s="472">
        <v>-132935.76380849845</v>
      </c>
      <c r="S129" s="472">
        <v>-24387.481044366723</v>
      </c>
      <c r="T129" s="472">
        <v>-57850.1046211004</v>
      </c>
      <c r="U129" s="472">
        <v>-207746.19393338071</v>
      </c>
    </row>
    <row r="130" spans="2:25">
      <c r="B130" s="376" t="s">
        <v>141</v>
      </c>
      <c r="P130" s="217"/>
    </row>
    <row r="131" spans="2:25" ht="15.75" thickBot="1">
      <c r="B131" s="389" t="s">
        <v>129</v>
      </c>
      <c r="C131" s="390"/>
      <c r="D131" s="390"/>
      <c r="E131" s="390"/>
      <c r="F131" s="390"/>
      <c r="G131" s="390"/>
      <c r="H131" s="390"/>
      <c r="I131" s="390"/>
      <c r="J131" s="390"/>
      <c r="K131" s="390"/>
      <c r="L131" s="390"/>
      <c r="M131" s="414"/>
      <c r="N131" s="390"/>
      <c r="O131" s="390"/>
      <c r="P131" s="394" t="s">
        <v>131</v>
      </c>
      <c r="Q131" s="390"/>
      <c r="R131" s="390"/>
      <c r="S131" s="390"/>
      <c r="T131" s="390"/>
      <c r="U131" s="390"/>
      <c r="V131" s="390"/>
    </row>
    <row r="132" spans="2:25" ht="26.25" thickBot="1">
      <c r="B132" s="331" t="s">
        <v>22</v>
      </c>
      <c r="C132" s="332"/>
      <c r="D132" s="332"/>
      <c r="E132" s="332"/>
      <c r="F132" s="332"/>
      <c r="G132" s="332"/>
      <c r="H132" s="332"/>
      <c r="I132" s="332"/>
      <c r="J132" s="332"/>
      <c r="K132" s="332"/>
      <c r="L132" s="344"/>
      <c r="M132" s="344" t="s">
        <v>186</v>
      </c>
      <c r="N132" s="345" t="s">
        <v>149</v>
      </c>
      <c r="O132" s="345" t="s">
        <v>130</v>
      </c>
      <c r="P132" s="332" t="s">
        <v>131</v>
      </c>
      <c r="Q132" s="333" t="s">
        <v>132</v>
      </c>
      <c r="R132" s="333" t="s">
        <v>133</v>
      </c>
      <c r="S132" s="334" t="s">
        <v>134</v>
      </c>
      <c r="T132" s="335" t="s">
        <v>135</v>
      </c>
      <c r="U132" s="335" t="s">
        <v>136</v>
      </c>
      <c r="V132" s="338" t="s">
        <v>137</v>
      </c>
    </row>
    <row r="133" spans="2:25">
      <c r="B133" s="350">
        <f>+'2.3 Augex (C)- Nominal values'!B13</f>
        <v>82566965</v>
      </c>
      <c r="C133" s="44"/>
      <c r="D133" s="44"/>
      <c r="E133" s="44"/>
      <c r="F133" s="44"/>
      <c r="G133" s="44"/>
      <c r="H133" s="44"/>
      <c r="I133" s="44"/>
      <c r="J133" s="44"/>
      <c r="K133" s="44"/>
      <c r="L133" s="44"/>
      <c r="M133" s="430" t="str">
        <f>+'2.3 Augex (A) - Nominal values'!N13</f>
        <v>CPMNN00080</v>
      </c>
      <c r="N133" s="354">
        <v>5000</v>
      </c>
      <c r="O133" s="351"/>
      <c r="P133" s="351"/>
      <c r="Q133" s="351"/>
      <c r="R133" s="351"/>
      <c r="S133" s="351"/>
      <c r="T133" s="351"/>
      <c r="U133" s="351"/>
      <c r="V133" s="339">
        <f>SUM(N133:U133)</f>
        <v>5000</v>
      </c>
      <c r="W133" s="4" t="str">
        <f>IF(V133='2.3 Augex (C)- Nominal values'!AW13,"Yes","No")</f>
        <v>Yes</v>
      </c>
      <c r="Y133" s="436"/>
    </row>
    <row r="134" spans="2:25">
      <c r="B134" s="350">
        <f>+'2.3 Augex (C)- Nominal values'!B14</f>
        <v>81642836</v>
      </c>
      <c r="C134" s="58"/>
      <c r="D134" s="58"/>
      <c r="E134" s="58"/>
      <c r="F134" s="58"/>
      <c r="G134" s="58"/>
      <c r="H134" s="58"/>
      <c r="I134" s="58"/>
      <c r="J134" s="58"/>
      <c r="K134" s="58"/>
      <c r="L134" s="58"/>
      <c r="M134" s="430" t="str">
        <f>+'2.3 Augex (A) - Nominal values'!N14</f>
        <v>CPMNN00113</v>
      </c>
      <c r="N134" s="354"/>
      <c r="O134" s="351"/>
      <c r="P134" s="351"/>
      <c r="Q134" s="351"/>
      <c r="R134" s="351"/>
      <c r="S134" s="351"/>
      <c r="T134" s="351"/>
      <c r="U134" s="351"/>
      <c r="V134" s="339">
        <f t="shared" ref="V134:V185" si="4">SUM(N134:U134)</f>
        <v>0</v>
      </c>
      <c r="W134" s="4" t="str">
        <f>IF(V134='2.3 Augex (C)- Nominal values'!AW14,"Yes","No")</f>
        <v>Yes</v>
      </c>
      <c r="Y134" s="436"/>
    </row>
    <row r="135" spans="2:25">
      <c r="B135" s="350" t="str">
        <f>+'2.3 Augex (C)- Nominal values'!B15</f>
        <v>82647119</v>
      </c>
      <c r="C135" s="58"/>
      <c r="D135" s="58"/>
      <c r="E135" s="58"/>
      <c r="F135" s="58"/>
      <c r="G135" s="58"/>
      <c r="H135" s="58"/>
      <c r="I135" s="58"/>
      <c r="J135" s="58"/>
      <c r="K135" s="58"/>
      <c r="L135" s="58"/>
      <c r="M135" s="430" t="str">
        <f>+'2.3 Augex (A) - Nominal values'!N15</f>
        <v>CPMNN00140</v>
      </c>
      <c r="N135" s="351"/>
      <c r="O135" s="351">
        <v>1048357.66</v>
      </c>
      <c r="P135" s="351"/>
      <c r="Q135" s="351"/>
      <c r="R135" s="351"/>
      <c r="S135" s="351"/>
      <c r="T135" s="351"/>
      <c r="U135" s="351"/>
      <c r="V135" s="437">
        <f t="shared" si="4"/>
        <v>1048357.66</v>
      </c>
      <c r="W135" s="4" t="str">
        <f>IF(V135='2.3 Augex (C)- Nominal values'!AW15,"Yes","No")</f>
        <v>No</v>
      </c>
      <c r="Y135" s="436"/>
    </row>
    <row r="136" spans="2:25">
      <c r="B136" s="350" t="str">
        <f>+'2.3 Augex (C)- Nominal values'!B16</f>
        <v>82750215</v>
      </c>
      <c r="C136" s="58"/>
      <c r="D136" s="58"/>
      <c r="E136" s="58"/>
      <c r="F136" s="58"/>
      <c r="G136" s="58"/>
      <c r="H136" s="58"/>
      <c r="I136" s="58"/>
      <c r="J136" s="58"/>
      <c r="K136" s="58"/>
      <c r="L136" s="58"/>
      <c r="M136" s="430" t="str">
        <f>+'2.3 Augex (A) - Nominal values'!N16</f>
        <v>CPMNN00404</v>
      </c>
      <c r="N136" s="351"/>
      <c r="O136" s="351"/>
      <c r="P136" s="351">
        <v>116082.47</v>
      </c>
      <c r="Q136" s="351"/>
      <c r="R136" s="351"/>
      <c r="S136" s="351"/>
      <c r="T136" s="351"/>
      <c r="U136" s="351"/>
      <c r="V136" s="339">
        <f t="shared" si="4"/>
        <v>116082.47</v>
      </c>
      <c r="W136" s="4" t="str">
        <f>IF(V136='2.3 Augex (C)- Nominal values'!AW16,"Yes","No")</f>
        <v>Yes</v>
      </c>
      <c r="Y136" s="436"/>
    </row>
    <row r="137" spans="2:25">
      <c r="B137" s="350">
        <f>+'2.3 Augex (C)- Nominal values'!B17</f>
        <v>50086704</v>
      </c>
      <c r="C137" s="58"/>
      <c r="D137" s="58"/>
      <c r="E137" s="58"/>
      <c r="F137" s="58"/>
      <c r="G137" s="58"/>
      <c r="H137" s="58"/>
      <c r="I137" s="58"/>
      <c r="J137" s="58"/>
      <c r="K137" s="58"/>
      <c r="L137" s="58"/>
      <c r="M137" s="430" t="str">
        <f>+'2.3 Augex (A) - Nominal values'!N17</f>
        <v>CPMNN00435</v>
      </c>
      <c r="N137" s="351"/>
      <c r="O137" s="351"/>
      <c r="P137" s="351"/>
      <c r="Q137" s="351"/>
      <c r="R137" s="351"/>
      <c r="S137" s="351"/>
      <c r="T137" s="351"/>
      <c r="U137" s="351"/>
      <c r="V137" s="339">
        <f t="shared" si="4"/>
        <v>0</v>
      </c>
      <c r="W137" s="4" t="str">
        <f>IF(V137='2.3 Augex (C)- Nominal values'!AW17,"Yes","No")</f>
        <v>Yes</v>
      </c>
      <c r="Y137" s="436"/>
    </row>
    <row r="138" spans="2:25">
      <c r="B138" s="350">
        <f>+'2.3 Augex (C)- Nominal values'!B18</f>
        <v>81518239</v>
      </c>
      <c r="C138" s="58"/>
      <c r="D138" s="58"/>
      <c r="E138" s="58"/>
      <c r="F138" s="58"/>
      <c r="G138" s="58"/>
      <c r="H138" s="58"/>
      <c r="I138" s="58"/>
      <c r="J138" s="58"/>
      <c r="K138" s="58"/>
      <c r="L138" s="58"/>
      <c r="M138" s="430" t="str">
        <f>+'2.3 Augex (A) - Nominal values'!N18</f>
        <v>CPMNN00436</v>
      </c>
      <c r="N138" s="351"/>
      <c r="O138" s="351"/>
      <c r="P138" s="351"/>
      <c r="Q138" s="351"/>
      <c r="R138" s="351"/>
      <c r="S138" s="351"/>
      <c r="T138" s="351"/>
      <c r="U138" s="351"/>
      <c r="V138" s="339">
        <f t="shared" si="4"/>
        <v>0</v>
      </c>
      <c r="W138" s="4" t="str">
        <f>IF(V138='2.3 Augex (C)- Nominal values'!AW18,"Yes","No")</f>
        <v>Yes</v>
      </c>
      <c r="Y138" s="436"/>
    </row>
    <row r="139" spans="2:25">
      <c r="B139" s="350">
        <f>+'2.3 Augex (C)- Nominal values'!B19</f>
        <v>60331401</v>
      </c>
      <c r="C139" s="58"/>
      <c r="D139" s="58"/>
      <c r="E139" s="58"/>
      <c r="F139" s="58"/>
      <c r="G139" s="58"/>
      <c r="H139" s="58"/>
      <c r="I139" s="58"/>
      <c r="J139" s="58"/>
      <c r="K139" s="58"/>
      <c r="L139" s="58"/>
      <c r="M139" s="430" t="str">
        <f>+'2.3 Augex (A) - Nominal values'!N19</f>
        <v>CPMNN00523</v>
      </c>
      <c r="N139" s="351"/>
      <c r="O139" s="351"/>
      <c r="P139" s="351"/>
      <c r="Q139" s="351"/>
      <c r="R139" s="351"/>
      <c r="S139" s="351"/>
      <c r="T139" s="351"/>
      <c r="U139" s="351"/>
      <c r="V139" s="339">
        <f t="shared" si="4"/>
        <v>0</v>
      </c>
      <c r="W139" s="4" t="str">
        <f>IF(V139='2.3 Augex (C)- Nominal values'!AW19,"Yes","No")</f>
        <v>Yes</v>
      </c>
      <c r="Y139" s="436"/>
    </row>
    <row r="140" spans="2:25">
      <c r="B140" s="350">
        <f>+'2.3 Augex (C)- Nominal values'!B20</f>
        <v>60330485</v>
      </c>
      <c r="C140" s="58"/>
      <c r="D140" s="58"/>
      <c r="E140" s="58"/>
      <c r="F140" s="58"/>
      <c r="G140" s="58"/>
      <c r="H140" s="58"/>
      <c r="I140" s="58"/>
      <c r="J140" s="58"/>
      <c r="K140" s="58"/>
      <c r="L140" s="58"/>
      <c r="M140" s="430" t="str">
        <f>+'2.3 Augex (A) - Nominal values'!N20</f>
        <v>CPMNN00528</v>
      </c>
      <c r="N140" s="351"/>
      <c r="O140" s="351"/>
      <c r="P140" s="351"/>
      <c r="Q140" s="351"/>
      <c r="R140" s="351"/>
      <c r="S140" s="351"/>
      <c r="T140" s="351"/>
      <c r="U140" s="351"/>
      <c r="V140" s="339">
        <f t="shared" si="4"/>
        <v>0</v>
      </c>
      <c r="W140" s="4" t="str">
        <f>IF(V140='2.3 Augex (C)- Nominal values'!AW20,"Yes","No")</f>
        <v>Yes</v>
      </c>
      <c r="Y140" s="436"/>
    </row>
    <row r="141" spans="2:25">
      <c r="B141" s="350">
        <f>+'2.3 Augex (C)- Nominal values'!B21</f>
        <v>50000098</v>
      </c>
      <c r="C141" s="58"/>
      <c r="D141" s="58"/>
      <c r="E141" s="58"/>
      <c r="F141" s="58"/>
      <c r="G141" s="58"/>
      <c r="H141" s="58"/>
      <c r="I141" s="58"/>
      <c r="J141" s="58"/>
      <c r="K141" s="58"/>
      <c r="L141" s="58"/>
      <c r="M141" s="430" t="str">
        <f>+'2.3 Augex (A) - Nominal values'!N21</f>
        <v>CPMNN00723</v>
      </c>
      <c r="N141" s="351"/>
      <c r="O141" s="351"/>
      <c r="P141" s="351"/>
      <c r="Q141" s="351"/>
      <c r="R141" s="351"/>
      <c r="S141" s="351"/>
      <c r="T141" s="351"/>
      <c r="U141" s="351"/>
      <c r="V141" s="339">
        <f t="shared" si="4"/>
        <v>0</v>
      </c>
      <c r="W141" s="4" t="str">
        <f>IF(V141='2.3 Augex (C)- Nominal values'!AW21,"Yes","No")</f>
        <v>Yes</v>
      </c>
      <c r="Y141" s="436"/>
    </row>
    <row r="142" spans="2:25">
      <c r="B142" s="350">
        <f>+'2.3 Augex (C)- Nominal values'!B22</f>
        <v>50000188</v>
      </c>
      <c r="C142" s="58"/>
      <c r="D142" s="58"/>
      <c r="E142" s="58"/>
      <c r="F142" s="58"/>
      <c r="G142" s="58"/>
      <c r="H142" s="58"/>
      <c r="I142" s="58"/>
      <c r="J142" s="58"/>
      <c r="K142" s="58"/>
      <c r="L142" s="58"/>
      <c r="M142" s="430" t="str">
        <f>+'2.3 Augex (A) - Nominal values'!N22</f>
        <v>CPMNN00724</v>
      </c>
      <c r="N142" s="351"/>
      <c r="O142" s="351"/>
      <c r="P142" s="351"/>
      <c r="Q142" s="351"/>
      <c r="R142" s="351"/>
      <c r="S142" s="351"/>
      <c r="T142" s="351"/>
      <c r="U142" s="351"/>
      <c r="V142" s="339">
        <f t="shared" si="4"/>
        <v>0</v>
      </c>
      <c r="W142" s="4" t="str">
        <f>IF(V142='2.3 Augex (C)- Nominal values'!AW22,"Yes","No")</f>
        <v>Yes</v>
      </c>
      <c r="Y142" s="436"/>
    </row>
    <row r="143" spans="2:25">
      <c r="B143" s="350" t="str">
        <f>+'2.3 Augex (C)- Nominal values'!B23</f>
        <v>20006664</v>
      </c>
      <c r="C143" s="58"/>
      <c r="D143" s="58"/>
      <c r="E143" s="58"/>
      <c r="F143" s="58"/>
      <c r="G143" s="58"/>
      <c r="H143" s="58"/>
      <c r="I143" s="58"/>
      <c r="J143" s="58"/>
      <c r="K143" s="58"/>
      <c r="L143" s="58"/>
      <c r="M143" s="430" t="str">
        <f>+'2.3 Augex (A) - Nominal values'!N23</f>
        <v>CPMNN00734</v>
      </c>
      <c r="N143" s="351"/>
      <c r="O143" s="351"/>
      <c r="P143" s="351"/>
      <c r="Q143" s="351"/>
      <c r="R143" s="351"/>
      <c r="S143" s="351"/>
      <c r="T143" s="351"/>
      <c r="U143" s="351"/>
      <c r="V143" s="339">
        <f t="shared" si="4"/>
        <v>0</v>
      </c>
      <c r="W143" s="4" t="str">
        <f>IF(V143='2.3 Augex (C)- Nominal values'!AW23,"Yes","No")</f>
        <v>Yes</v>
      </c>
      <c r="Y143" s="436"/>
    </row>
    <row r="144" spans="2:25">
      <c r="B144" s="350" t="str">
        <f>+'2.3 Augex (C)- Nominal values'!B24</f>
        <v>82709921</v>
      </c>
      <c r="C144" s="58"/>
      <c r="D144" s="58"/>
      <c r="E144" s="58"/>
      <c r="F144" s="58"/>
      <c r="G144" s="58"/>
      <c r="H144" s="58"/>
      <c r="I144" s="58"/>
      <c r="J144" s="58"/>
      <c r="K144" s="58"/>
      <c r="L144" s="58"/>
      <c r="M144" s="430" t="str">
        <f>+'2.3 Augex (A) - Nominal values'!N24</f>
        <v>CPMNN00745</v>
      </c>
      <c r="N144" s="351"/>
      <c r="O144" s="351"/>
      <c r="P144" s="351"/>
      <c r="Q144" s="351"/>
      <c r="R144" s="351"/>
      <c r="S144" s="351"/>
      <c r="T144" s="351"/>
      <c r="U144" s="351"/>
      <c r="V144" s="339">
        <f t="shared" si="4"/>
        <v>0</v>
      </c>
      <c r="W144" s="4" t="str">
        <f>IF(V144='2.3 Augex (C)- Nominal values'!AW24,"Yes","No")</f>
        <v>Yes</v>
      </c>
      <c r="Y144" s="436"/>
    </row>
    <row r="145" spans="2:25">
      <c r="B145" s="350">
        <f>+'2.3 Augex (C)- Nominal values'!B25</f>
        <v>82613011</v>
      </c>
      <c r="C145" s="58"/>
      <c r="D145" s="58"/>
      <c r="E145" s="58"/>
      <c r="F145" s="58"/>
      <c r="G145" s="58"/>
      <c r="H145" s="58"/>
      <c r="I145" s="58"/>
      <c r="J145" s="58"/>
      <c r="K145" s="58"/>
      <c r="L145" s="58"/>
      <c r="M145" s="430" t="str">
        <f>+'2.3 Augex (A) - Nominal values'!N25</f>
        <v>CPMNN00758</v>
      </c>
      <c r="N145" s="351"/>
      <c r="O145" s="351"/>
      <c r="P145" s="351"/>
      <c r="Q145" s="351"/>
      <c r="R145" s="351"/>
      <c r="S145" s="351"/>
      <c r="T145" s="351"/>
      <c r="U145" s="351"/>
      <c r="V145" s="339">
        <f t="shared" si="4"/>
        <v>0</v>
      </c>
      <c r="W145" s="4" t="str">
        <f>IF(V145='2.3 Augex (C)- Nominal values'!AW25,"Yes","No")</f>
        <v>Yes</v>
      </c>
      <c r="Y145" s="436"/>
    </row>
    <row r="146" spans="2:25">
      <c r="B146" s="350">
        <f>+'2.3 Augex (C)- Nominal values'!B26</f>
        <v>82550255</v>
      </c>
      <c r="C146" s="58"/>
      <c r="D146" s="58"/>
      <c r="E146" s="58"/>
      <c r="F146" s="58"/>
      <c r="G146" s="58"/>
      <c r="H146" s="58"/>
      <c r="I146" s="58"/>
      <c r="J146" s="58"/>
      <c r="K146" s="58"/>
      <c r="L146" s="58"/>
      <c r="M146" s="430" t="str">
        <f>+'2.3 Augex (A) - Nominal values'!N26</f>
        <v>CPMNN00781</v>
      </c>
      <c r="N146" s="351"/>
      <c r="O146" s="351"/>
      <c r="P146" s="351"/>
      <c r="Q146" s="351"/>
      <c r="R146" s="351"/>
      <c r="S146" s="351"/>
      <c r="T146" s="351"/>
      <c r="U146" s="351"/>
      <c r="V146" s="339">
        <f t="shared" si="4"/>
        <v>0</v>
      </c>
      <c r="W146" s="4" t="str">
        <f>IF(V146='2.3 Augex (C)- Nominal values'!AW26,"Yes","No")</f>
        <v>Yes</v>
      </c>
      <c r="Y146" s="436"/>
    </row>
    <row r="147" spans="2:25">
      <c r="B147" s="350">
        <f>+'2.3 Augex (C)- Nominal values'!B27</f>
        <v>82618594</v>
      </c>
      <c r="C147" s="58"/>
      <c r="D147" s="58"/>
      <c r="E147" s="58"/>
      <c r="F147" s="58"/>
      <c r="G147" s="58"/>
      <c r="H147" s="58"/>
      <c r="I147" s="58"/>
      <c r="J147" s="58"/>
      <c r="K147" s="58"/>
      <c r="L147" s="58"/>
      <c r="M147" s="430" t="str">
        <f>+'2.3 Augex (A) - Nominal values'!N27</f>
        <v>CPMNN00782</v>
      </c>
      <c r="N147" s="351"/>
      <c r="O147" s="351"/>
      <c r="P147" s="354"/>
      <c r="Q147" s="351"/>
      <c r="R147" s="351"/>
      <c r="S147" s="351"/>
      <c r="T147" s="351"/>
      <c r="U147" s="351"/>
      <c r="V147" s="339">
        <f t="shared" si="4"/>
        <v>0</v>
      </c>
      <c r="W147" s="4" t="str">
        <f>IF(V147='2.3 Augex (C)- Nominal values'!AW27,"Yes","No")</f>
        <v>Yes</v>
      </c>
      <c r="Y147" s="436"/>
    </row>
    <row r="148" spans="2:25">
      <c r="B148" s="350">
        <f>+'2.3 Augex (C)- Nominal values'!B28</f>
        <v>82772842</v>
      </c>
      <c r="C148" s="58"/>
      <c r="D148" s="58"/>
      <c r="E148" s="58"/>
      <c r="F148" s="58"/>
      <c r="G148" s="58"/>
      <c r="H148" s="58"/>
      <c r="I148" s="58"/>
      <c r="J148" s="58"/>
      <c r="K148" s="58"/>
      <c r="L148" s="58"/>
      <c r="M148" s="430" t="str">
        <f>+'2.3 Augex (A) - Nominal values'!N28</f>
        <v>CPMNN01126</v>
      </c>
      <c r="N148" s="351"/>
      <c r="O148" s="351"/>
      <c r="P148" s="354"/>
      <c r="Q148" s="354"/>
      <c r="R148" s="354"/>
      <c r="S148" s="354"/>
      <c r="T148" s="351"/>
      <c r="U148" s="351"/>
      <c r="V148" s="339">
        <f t="shared" si="4"/>
        <v>0</v>
      </c>
      <c r="W148" s="4" t="str">
        <f>IF(V148='2.3 Augex (C)- Nominal values'!AW28,"Yes","No")</f>
        <v>Yes</v>
      </c>
      <c r="Y148" s="436"/>
    </row>
    <row r="149" spans="2:25">
      <c r="B149" s="350" t="str">
        <f>+'2.3 Augex (C)- Nominal values'!B29</f>
        <v>20020706</v>
      </c>
      <c r="C149" s="58"/>
      <c r="D149" s="58"/>
      <c r="E149" s="58"/>
      <c r="F149" s="58"/>
      <c r="G149" s="58"/>
      <c r="H149" s="58"/>
      <c r="I149" s="58"/>
      <c r="J149" s="58"/>
      <c r="K149" s="58"/>
      <c r="L149" s="58"/>
      <c r="M149" s="430" t="str">
        <f>+'2.3 Augex (A) - Nominal values'!N29</f>
        <v>CPMNN01162</v>
      </c>
      <c r="N149" s="351">
        <v>183417.11</v>
      </c>
      <c r="O149" s="351"/>
      <c r="P149" s="354"/>
      <c r="Q149" s="354"/>
      <c r="R149" s="354"/>
      <c r="S149" s="354"/>
      <c r="T149" s="351"/>
      <c r="U149" s="351"/>
      <c r="V149" s="339">
        <f t="shared" si="4"/>
        <v>183417.11</v>
      </c>
      <c r="W149" s="4" t="str">
        <f>IF(V149='2.3 Augex (C)- Nominal values'!AW29,"Yes","No")</f>
        <v>Yes</v>
      </c>
      <c r="Y149" s="436"/>
    </row>
    <row r="150" spans="2:25">
      <c r="B150" s="350">
        <f>+'2.3 Augex (C)- Nominal values'!B30</f>
        <v>82866131</v>
      </c>
      <c r="C150" s="58"/>
      <c r="D150" s="58"/>
      <c r="E150" s="58"/>
      <c r="F150" s="58"/>
      <c r="G150" s="58"/>
      <c r="H150" s="58"/>
      <c r="I150" s="58"/>
      <c r="J150" s="58"/>
      <c r="K150" s="58"/>
      <c r="L150" s="58"/>
      <c r="M150" s="430" t="str">
        <f>+'2.3 Augex (A) - Nominal values'!N30</f>
        <v>CPMNN01171</v>
      </c>
      <c r="N150" s="351"/>
      <c r="O150" s="351">
        <v>228796.34</v>
      </c>
      <c r="P150" s="354"/>
      <c r="Q150" s="354"/>
      <c r="R150" s="354"/>
      <c r="S150" s="354"/>
      <c r="T150" s="351"/>
      <c r="U150" s="351"/>
      <c r="V150" s="339">
        <f t="shared" si="4"/>
        <v>228796.34</v>
      </c>
      <c r="W150" s="4" t="str">
        <f>IF(V150='2.3 Augex (C)- Nominal values'!AW30,"Yes","No")</f>
        <v>Yes</v>
      </c>
      <c r="Y150" s="436"/>
    </row>
    <row r="151" spans="2:25">
      <c r="B151" s="350">
        <f>+'2.3 Augex (C)- Nominal values'!B31</f>
        <v>30064304</v>
      </c>
      <c r="C151" s="58"/>
      <c r="D151" s="58"/>
      <c r="E151" s="58"/>
      <c r="F151" s="58"/>
      <c r="G151" s="58"/>
      <c r="H151" s="58"/>
      <c r="I151" s="58"/>
      <c r="J151" s="58"/>
      <c r="K151" s="58"/>
      <c r="L151" s="58"/>
      <c r="M151" s="430" t="str">
        <f>+'2.3 Augex (A) - Nominal values'!N31</f>
        <v>CPMNN01197</v>
      </c>
      <c r="N151" s="351"/>
      <c r="O151" s="351"/>
      <c r="P151" s="354"/>
      <c r="Q151" s="354"/>
      <c r="R151" s="354"/>
      <c r="S151" s="354"/>
      <c r="T151" s="351"/>
      <c r="U151" s="351"/>
      <c r="V151" s="339">
        <f t="shared" si="4"/>
        <v>0</v>
      </c>
      <c r="W151" s="4" t="str">
        <f>IF(V151='2.3 Augex (C)- Nominal values'!AW31,"Yes","No")</f>
        <v>Yes</v>
      </c>
      <c r="Y151" s="436"/>
    </row>
    <row r="152" spans="2:25">
      <c r="B152" s="350" t="str">
        <f>+'2.3 Augex (C)- Nominal values'!B32</f>
        <v>82647119</v>
      </c>
      <c r="C152" s="58"/>
      <c r="D152" s="58"/>
      <c r="E152" s="58"/>
      <c r="F152" s="58"/>
      <c r="G152" s="58"/>
      <c r="H152" s="58"/>
      <c r="I152" s="58"/>
      <c r="J152" s="58"/>
      <c r="K152" s="58"/>
      <c r="L152" s="58"/>
      <c r="M152" s="430" t="str">
        <f>+'2.3 Augex (A) - Nominal values'!N32</f>
        <v>CPMNN01306</v>
      </c>
      <c r="N152" s="351"/>
      <c r="O152" s="351">
        <v>51264.28</v>
      </c>
      <c r="P152" s="354"/>
      <c r="Q152" s="354"/>
      <c r="R152" s="354"/>
      <c r="S152" s="351"/>
      <c r="T152" s="351"/>
      <c r="U152" s="351"/>
      <c r="V152" s="339">
        <f t="shared" si="4"/>
        <v>51264.28</v>
      </c>
      <c r="W152" s="4" t="str">
        <f>IF(V152='2.3 Augex (C)- Nominal values'!AW32,"Yes","No")</f>
        <v>Yes</v>
      </c>
      <c r="Y152" s="436"/>
    </row>
    <row r="153" spans="2:25">
      <c r="B153" s="350" t="str">
        <f>+'2.3 Augex (C)- Nominal values'!B33</f>
        <v>20011587</v>
      </c>
      <c r="C153" s="58"/>
      <c r="D153" s="58"/>
      <c r="E153" s="58"/>
      <c r="F153" s="58"/>
      <c r="G153" s="58"/>
      <c r="H153" s="58"/>
      <c r="I153" s="58"/>
      <c r="J153" s="58"/>
      <c r="K153" s="58"/>
      <c r="L153" s="58"/>
      <c r="M153" s="430" t="str">
        <f>+'2.3 Augex (A) - Nominal values'!N33</f>
        <v>CPMNN01346</v>
      </c>
      <c r="N153" s="351"/>
      <c r="O153" s="351"/>
      <c r="P153" s="354"/>
      <c r="Q153" s="354"/>
      <c r="R153" s="354"/>
      <c r="S153" s="354"/>
      <c r="T153" s="351"/>
      <c r="U153" s="351"/>
      <c r="V153" s="339">
        <f t="shared" si="4"/>
        <v>0</v>
      </c>
      <c r="W153" s="4" t="str">
        <f>IF(V153='2.3 Augex (C)- Nominal values'!AW33,"Yes","No")</f>
        <v>Yes</v>
      </c>
      <c r="Y153" s="436"/>
    </row>
    <row r="154" spans="2:25">
      <c r="B154" s="350">
        <f>+'2.3 Augex (C)- Nominal values'!B34</f>
        <v>81622293</v>
      </c>
      <c r="C154" s="58"/>
      <c r="D154" s="58"/>
      <c r="E154" s="58"/>
      <c r="F154" s="58"/>
      <c r="G154" s="58"/>
      <c r="H154" s="58"/>
      <c r="I154" s="58"/>
      <c r="J154" s="58"/>
      <c r="K154" s="58"/>
      <c r="L154" s="58"/>
      <c r="M154" s="430" t="str">
        <f>+'2.3 Augex (A) - Nominal values'!N34</f>
        <v>CPMNN01450</v>
      </c>
      <c r="N154" s="351"/>
      <c r="O154" s="351"/>
      <c r="P154" s="354"/>
      <c r="Q154" s="354"/>
      <c r="R154" s="354"/>
      <c r="S154" s="354"/>
      <c r="T154" s="351"/>
      <c r="U154" s="351"/>
      <c r="V154" s="339">
        <f t="shared" si="4"/>
        <v>0</v>
      </c>
      <c r="W154" s="4" t="str">
        <f>IF(V154='2.3 Augex (C)- Nominal values'!AW34,"Yes","No")</f>
        <v>Yes</v>
      </c>
    </row>
    <row r="155" spans="2:25">
      <c r="B155" s="350">
        <f>+'2.3 Augex (C)- Nominal values'!B35</f>
        <v>82613244</v>
      </c>
      <c r="C155" s="58"/>
      <c r="D155" s="58"/>
      <c r="E155" s="58"/>
      <c r="F155" s="58"/>
      <c r="G155" s="58"/>
      <c r="H155" s="58"/>
      <c r="I155" s="58"/>
      <c r="J155" s="58"/>
      <c r="K155" s="58"/>
      <c r="L155" s="58"/>
      <c r="M155" s="430" t="str">
        <f>+'2.3 Augex (A) - Nominal values'!N35</f>
        <v>CPMNS00367</v>
      </c>
      <c r="N155" s="351"/>
      <c r="O155" s="351"/>
      <c r="P155" s="354"/>
      <c r="Q155" s="354"/>
      <c r="R155" s="354"/>
      <c r="S155" s="354"/>
      <c r="T155" s="351"/>
      <c r="U155" s="351"/>
      <c r="V155" s="339">
        <f t="shared" si="4"/>
        <v>0</v>
      </c>
      <c r="W155" s="4" t="str">
        <f>IF(V155='2.3 Augex (C)- Nominal values'!AW35,"Yes","No")</f>
        <v>Yes</v>
      </c>
    </row>
    <row r="156" spans="2:25">
      <c r="B156" s="350">
        <f>+'2.3 Augex (C)- Nominal values'!B36</f>
        <v>40222461</v>
      </c>
      <c r="C156" s="58"/>
      <c r="D156" s="58"/>
      <c r="E156" s="58"/>
      <c r="F156" s="58"/>
      <c r="G156" s="58"/>
      <c r="H156" s="58"/>
      <c r="I156" s="58"/>
      <c r="J156" s="58"/>
      <c r="K156" s="58"/>
      <c r="L156" s="58"/>
      <c r="M156" s="430" t="str">
        <f>+'2.3 Augex (A) - Nominal values'!N36</f>
        <v>CPMNS00567</v>
      </c>
      <c r="N156" s="351"/>
      <c r="O156" s="351"/>
      <c r="P156" s="354"/>
      <c r="Q156" s="354"/>
      <c r="R156" s="354"/>
      <c r="S156" s="354"/>
      <c r="T156" s="351"/>
      <c r="U156" s="351"/>
      <c r="V156" s="339">
        <f t="shared" si="4"/>
        <v>0</v>
      </c>
      <c r="W156" s="4" t="str">
        <f>IF(V156='2.3 Augex (C)- Nominal values'!AW36,"Yes","No")</f>
        <v>Yes</v>
      </c>
    </row>
    <row r="157" spans="2:25">
      <c r="B157" s="350">
        <f>+'2.3 Augex (C)- Nominal values'!B37</f>
        <v>0</v>
      </c>
      <c r="C157" s="58"/>
      <c r="D157" s="58"/>
      <c r="E157" s="58"/>
      <c r="F157" s="58"/>
      <c r="G157" s="58"/>
      <c r="H157" s="58"/>
      <c r="I157" s="58"/>
      <c r="J157" s="58"/>
      <c r="K157" s="58"/>
      <c r="L157" s="58"/>
      <c r="M157" s="430">
        <f>+'2.3 Augex (A) - Nominal values'!N37</f>
        <v>0</v>
      </c>
      <c r="N157" s="351"/>
      <c r="O157" s="351"/>
      <c r="P157" s="351"/>
      <c r="Q157" s="354"/>
      <c r="R157" s="354"/>
      <c r="S157" s="354"/>
      <c r="T157" s="351"/>
      <c r="U157" s="351"/>
      <c r="V157" s="339">
        <f t="shared" si="4"/>
        <v>0</v>
      </c>
      <c r="W157" s="4" t="str">
        <f>IF(V157='2.3 Augex (C)- Nominal values'!AW37,"Yes","No")</f>
        <v>Yes</v>
      </c>
    </row>
    <row r="158" spans="2:25">
      <c r="B158" s="350">
        <f>+'2.3 Augex (C)- Nominal values'!B38</f>
        <v>0</v>
      </c>
      <c r="C158" s="58"/>
      <c r="D158" s="58"/>
      <c r="E158" s="58"/>
      <c r="F158" s="58"/>
      <c r="G158" s="58"/>
      <c r="H158" s="58"/>
      <c r="I158" s="58"/>
      <c r="J158" s="58"/>
      <c r="K158" s="58"/>
      <c r="L158" s="58"/>
      <c r="M158" s="430">
        <f>+'2.3 Augex (A) - Nominal values'!N38</f>
        <v>0</v>
      </c>
      <c r="N158" s="351"/>
      <c r="O158" s="351"/>
      <c r="P158" s="351"/>
      <c r="Q158" s="351"/>
      <c r="R158" s="351"/>
      <c r="S158" s="351"/>
      <c r="T158" s="351"/>
      <c r="U158" s="351"/>
      <c r="V158" s="339">
        <f t="shared" si="4"/>
        <v>0</v>
      </c>
      <c r="W158" s="4" t="str">
        <f>IF(V158='2.3 Augex (C)- Nominal values'!AW38,"Yes","No")</f>
        <v>Yes</v>
      </c>
    </row>
    <row r="159" spans="2:25">
      <c r="B159" s="350">
        <f>+'2.3 Augex (C)- Nominal values'!B39</f>
        <v>0</v>
      </c>
      <c r="C159" s="58"/>
      <c r="D159" s="58"/>
      <c r="E159" s="58"/>
      <c r="F159" s="58"/>
      <c r="G159" s="58"/>
      <c r="H159" s="58"/>
      <c r="I159" s="58"/>
      <c r="J159" s="58"/>
      <c r="K159" s="58"/>
      <c r="L159" s="58"/>
      <c r="M159" s="430">
        <f>+'2.3 Augex (A) - Nominal values'!N39</f>
        <v>0</v>
      </c>
      <c r="N159" s="351"/>
      <c r="O159" s="351"/>
      <c r="P159" s="351"/>
      <c r="Q159" s="351"/>
      <c r="R159" s="351"/>
      <c r="S159" s="351"/>
      <c r="T159" s="351"/>
      <c r="U159" s="351"/>
      <c r="V159" s="339">
        <f t="shared" si="4"/>
        <v>0</v>
      </c>
      <c r="W159" s="4" t="str">
        <f>IF(V159='2.3 Augex (C)- Nominal values'!AW39,"Yes","No")</f>
        <v>Yes</v>
      </c>
    </row>
    <row r="160" spans="2:25">
      <c r="B160" s="350">
        <f>+'2.3 Augex (C)- Nominal values'!B40</f>
        <v>0</v>
      </c>
      <c r="C160" s="58"/>
      <c r="D160" s="58"/>
      <c r="E160" s="58"/>
      <c r="F160" s="58"/>
      <c r="G160" s="58"/>
      <c r="H160" s="58"/>
      <c r="I160" s="58"/>
      <c r="J160" s="58"/>
      <c r="K160" s="58"/>
      <c r="L160" s="58"/>
      <c r="M160" s="430">
        <f>+'2.3 Augex (A) - Nominal values'!N40</f>
        <v>0</v>
      </c>
      <c r="N160" s="351"/>
      <c r="O160" s="351"/>
      <c r="P160" s="351"/>
      <c r="Q160" s="351"/>
      <c r="R160" s="351"/>
      <c r="S160" s="351"/>
      <c r="T160" s="351"/>
      <c r="U160" s="351"/>
      <c r="V160" s="339">
        <f t="shared" si="4"/>
        <v>0</v>
      </c>
      <c r="W160" s="4" t="str">
        <f>IF(V160='2.3 Augex (C)- Nominal values'!AW40,"Yes","No")</f>
        <v>Yes</v>
      </c>
    </row>
    <row r="161" spans="2:23">
      <c r="B161" s="350">
        <f>+'2.3 Augex (C)- Nominal values'!B41</f>
        <v>0</v>
      </c>
      <c r="C161" s="58"/>
      <c r="D161" s="58"/>
      <c r="E161" s="58"/>
      <c r="F161" s="58"/>
      <c r="G161" s="58"/>
      <c r="H161" s="58"/>
      <c r="I161" s="58"/>
      <c r="J161" s="58"/>
      <c r="K161" s="58"/>
      <c r="L161" s="58"/>
      <c r="M161" s="430">
        <f>+'2.3 Augex (A) - Nominal values'!N41</f>
        <v>0</v>
      </c>
      <c r="N161" s="351"/>
      <c r="O161" s="351"/>
      <c r="P161" s="351"/>
      <c r="Q161" s="351"/>
      <c r="R161" s="351"/>
      <c r="S161" s="351"/>
      <c r="T161" s="351"/>
      <c r="U161" s="351"/>
      <c r="V161" s="339">
        <f t="shared" si="4"/>
        <v>0</v>
      </c>
      <c r="W161" s="4" t="str">
        <f>IF(V161='2.3 Augex (C)- Nominal values'!AW41,"Yes","No")</f>
        <v>Yes</v>
      </c>
    </row>
    <row r="162" spans="2:23">
      <c r="B162" s="350">
        <f>+'2.3 Augex (C)- Nominal values'!B42</f>
        <v>0</v>
      </c>
      <c r="C162" s="58"/>
      <c r="D162" s="58"/>
      <c r="E162" s="58"/>
      <c r="F162" s="58"/>
      <c r="G162" s="58"/>
      <c r="H162" s="58"/>
      <c r="I162" s="58"/>
      <c r="J162" s="58"/>
      <c r="K162" s="58"/>
      <c r="L162" s="58"/>
      <c r="M162" s="430">
        <f>+'2.3 Augex (A) - Nominal values'!N42</f>
        <v>0</v>
      </c>
      <c r="N162" s="351"/>
      <c r="O162" s="351"/>
      <c r="P162" s="351"/>
      <c r="Q162" s="351"/>
      <c r="R162" s="351"/>
      <c r="S162" s="351"/>
      <c r="T162" s="351"/>
      <c r="U162" s="351"/>
      <c r="V162" s="339">
        <f t="shared" si="4"/>
        <v>0</v>
      </c>
      <c r="W162" s="4" t="str">
        <f>IF(V162='2.3 Augex (C)- Nominal values'!AW42,"Yes","No")</f>
        <v>Yes</v>
      </c>
    </row>
    <row r="163" spans="2:23">
      <c r="B163" s="350">
        <f>+'2.3 Augex (C)- Nominal values'!B43</f>
        <v>0</v>
      </c>
      <c r="C163" s="58"/>
      <c r="D163" s="58"/>
      <c r="E163" s="58"/>
      <c r="F163" s="58"/>
      <c r="G163" s="58"/>
      <c r="H163" s="58"/>
      <c r="I163" s="58"/>
      <c r="J163" s="58"/>
      <c r="K163" s="58"/>
      <c r="L163" s="58"/>
      <c r="M163" s="430">
        <f>+'2.3 Augex (A) - Nominal values'!N43</f>
        <v>0</v>
      </c>
      <c r="N163" s="351"/>
      <c r="O163" s="351"/>
      <c r="P163" s="351"/>
      <c r="Q163" s="351"/>
      <c r="R163" s="351"/>
      <c r="S163" s="351"/>
      <c r="T163" s="351"/>
      <c r="U163" s="351"/>
      <c r="V163" s="339">
        <f t="shared" si="4"/>
        <v>0</v>
      </c>
      <c r="W163" s="4" t="str">
        <f>IF(V163='2.3 Augex (C)- Nominal values'!AW43,"Yes","No")</f>
        <v>Yes</v>
      </c>
    </row>
    <row r="164" spans="2:23">
      <c r="B164" s="350">
        <f>+'2.3 Augex (C)- Nominal values'!B44</f>
        <v>0</v>
      </c>
      <c r="C164" s="58"/>
      <c r="D164" s="58"/>
      <c r="E164" s="58"/>
      <c r="F164" s="58"/>
      <c r="G164" s="58"/>
      <c r="H164" s="58"/>
      <c r="I164" s="58"/>
      <c r="J164" s="58"/>
      <c r="K164" s="58"/>
      <c r="L164" s="58"/>
      <c r="M164" s="430">
        <f>+'2.3 Augex (A) - Nominal values'!N44</f>
        <v>0</v>
      </c>
      <c r="N164" s="351"/>
      <c r="O164" s="351"/>
      <c r="P164" s="351"/>
      <c r="Q164" s="351"/>
      <c r="R164" s="351"/>
      <c r="S164" s="351"/>
      <c r="T164" s="351"/>
      <c r="U164" s="351"/>
      <c r="V164" s="339">
        <f t="shared" si="4"/>
        <v>0</v>
      </c>
      <c r="W164" s="4" t="str">
        <f>IF(V164='2.3 Augex (C)- Nominal values'!AW44,"Yes","No")</f>
        <v>Yes</v>
      </c>
    </row>
    <row r="165" spans="2:23">
      <c r="B165" s="350">
        <f>+'2.3 Augex (C)- Nominal values'!B45</f>
        <v>0</v>
      </c>
      <c r="C165" s="58"/>
      <c r="D165" s="58"/>
      <c r="E165" s="58"/>
      <c r="F165" s="58"/>
      <c r="G165" s="58"/>
      <c r="H165" s="58"/>
      <c r="I165" s="58"/>
      <c r="J165" s="58"/>
      <c r="K165" s="58"/>
      <c r="L165" s="58"/>
      <c r="M165" s="430">
        <f>+'2.3 Augex (A) - Nominal values'!N45</f>
        <v>0</v>
      </c>
      <c r="N165" s="351"/>
      <c r="O165" s="351"/>
      <c r="P165" s="351"/>
      <c r="Q165" s="351"/>
      <c r="R165" s="351"/>
      <c r="S165" s="351"/>
      <c r="T165" s="351"/>
      <c r="U165" s="351"/>
      <c r="V165" s="339">
        <f t="shared" si="4"/>
        <v>0</v>
      </c>
      <c r="W165" s="4" t="str">
        <f>IF(V165='2.3 Augex (C)- Nominal values'!AW45,"Yes","No")</f>
        <v>Yes</v>
      </c>
    </row>
    <row r="166" spans="2:23">
      <c r="B166" s="350">
        <f>+'2.3 Augex (C)- Nominal values'!B46</f>
        <v>0</v>
      </c>
      <c r="C166" s="58"/>
      <c r="D166" s="58"/>
      <c r="E166" s="58"/>
      <c r="F166" s="58"/>
      <c r="G166" s="58"/>
      <c r="H166" s="58"/>
      <c r="I166" s="58"/>
      <c r="J166" s="58"/>
      <c r="K166" s="58"/>
      <c r="L166" s="58"/>
      <c r="M166" s="430">
        <f>+'2.3 Augex (A) - Nominal values'!N46</f>
        <v>0</v>
      </c>
      <c r="N166" s="351"/>
      <c r="O166" s="351"/>
      <c r="P166" s="351"/>
      <c r="Q166" s="351"/>
      <c r="R166" s="351"/>
      <c r="S166" s="351"/>
      <c r="T166" s="351"/>
      <c r="U166" s="351"/>
      <c r="V166" s="339">
        <f t="shared" si="4"/>
        <v>0</v>
      </c>
      <c r="W166" s="4" t="str">
        <f>IF(V166='2.3 Augex (C)- Nominal values'!AW46,"Yes","No")</f>
        <v>Yes</v>
      </c>
    </row>
    <row r="167" spans="2:23">
      <c r="B167" s="350">
        <f>+'2.3 Augex (C)- Nominal values'!B47</f>
        <v>0</v>
      </c>
      <c r="C167" s="58"/>
      <c r="D167" s="58"/>
      <c r="E167" s="58"/>
      <c r="F167" s="58"/>
      <c r="G167" s="58"/>
      <c r="H167" s="58"/>
      <c r="I167" s="58"/>
      <c r="J167" s="58"/>
      <c r="K167" s="58"/>
      <c r="L167" s="58"/>
      <c r="M167" s="430">
        <f>+'2.3 Augex (A) - Nominal values'!N47</f>
        <v>0</v>
      </c>
      <c r="N167" s="351"/>
      <c r="O167" s="351"/>
      <c r="P167" s="351"/>
      <c r="Q167" s="351"/>
      <c r="R167" s="351"/>
      <c r="S167" s="351"/>
      <c r="T167" s="351"/>
      <c r="U167" s="351"/>
      <c r="V167" s="339">
        <f t="shared" si="4"/>
        <v>0</v>
      </c>
      <c r="W167" s="4" t="str">
        <f>IF(V167='2.3 Augex (C)- Nominal values'!AW47,"Yes","No")</f>
        <v>Yes</v>
      </c>
    </row>
    <row r="168" spans="2:23">
      <c r="B168" s="350">
        <f>+'2.3 Augex (C)- Nominal values'!B48</f>
        <v>0</v>
      </c>
      <c r="C168" s="58"/>
      <c r="D168" s="58"/>
      <c r="E168" s="58"/>
      <c r="F168" s="58"/>
      <c r="G168" s="58"/>
      <c r="H168" s="58"/>
      <c r="I168" s="58"/>
      <c r="J168" s="58"/>
      <c r="K168" s="58"/>
      <c r="L168" s="58"/>
      <c r="M168" s="430">
        <f>+'2.3 Augex (A) - Nominal values'!N48</f>
        <v>0</v>
      </c>
      <c r="N168" s="351"/>
      <c r="O168" s="351"/>
      <c r="P168" s="351"/>
      <c r="Q168" s="351"/>
      <c r="R168" s="351"/>
      <c r="S168" s="351"/>
      <c r="T168" s="351"/>
      <c r="U168" s="351"/>
      <c r="V168" s="339">
        <f t="shared" si="4"/>
        <v>0</v>
      </c>
      <c r="W168" s="4" t="str">
        <f>IF(V168='2.3 Augex (C)- Nominal values'!AW48,"Yes","No")</f>
        <v>Yes</v>
      </c>
    </row>
    <row r="169" spans="2:23">
      <c r="B169" s="350">
        <f>+'2.3 Augex (C)- Nominal values'!B49</f>
        <v>0</v>
      </c>
      <c r="C169" s="58"/>
      <c r="D169" s="58"/>
      <c r="E169" s="58"/>
      <c r="F169" s="58"/>
      <c r="G169" s="58"/>
      <c r="H169" s="58"/>
      <c r="I169" s="58"/>
      <c r="J169" s="58"/>
      <c r="K169" s="58"/>
      <c r="L169" s="58"/>
      <c r="M169" s="430">
        <f>+'2.3 Augex (A) - Nominal values'!N49</f>
        <v>0</v>
      </c>
      <c r="N169" s="351"/>
      <c r="O169" s="351"/>
      <c r="P169" s="351"/>
      <c r="Q169" s="351"/>
      <c r="R169" s="351"/>
      <c r="S169" s="351"/>
      <c r="T169" s="351"/>
      <c r="U169" s="351"/>
      <c r="V169" s="339">
        <f t="shared" si="4"/>
        <v>0</v>
      </c>
      <c r="W169" s="4" t="str">
        <f>IF(V169='2.3 Augex (C)- Nominal values'!AW49,"Yes","No")</f>
        <v>Yes</v>
      </c>
    </row>
    <row r="170" spans="2:23">
      <c r="B170" s="350">
        <f>+'2.3 Augex (C)- Nominal values'!B50</f>
        <v>0</v>
      </c>
      <c r="C170" s="58"/>
      <c r="D170" s="58"/>
      <c r="E170" s="58"/>
      <c r="F170" s="58"/>
      <c r="G170" s="58"/>
      <c r="H170" s="58"/>
      <c r="I170" s="58"/>
      <c r="J170" s="58"/>
      <c r="K170" s="58"/>
      <c r="L170" s="58"/>
      <c r="M170" s="430">
        <f>+'2.3 Augex (A) - Nominal values'!N50</f>
        <v>0</v>
      </c>
      <c r="N170" s="351"/>
      <c r="O170" s="351"/>
      <c r="P170" s="351"/>
      <c r="Q170" s="351"/>
      <c r="R170" s="351"/>
      <c r="S170" s="351"/>
      <c r="T170" s="351"/>
      <c r="U170" s="351"/>
      <c r="V170" s="339">
        <f t="shared" si="4"/>
        <v>0</v>
      </c>
      <c r="W170" s="4" t="str">
        <f>IF(V170='2.3 Augex (C)- Nominal values'!AW50,"Yes","No")</f>
        <v>Yes</v>
      </c>
    </row>
    <row r="171" spans="2:23">
      <c r="B171" s="350">
        <f>+'2.3 Augex (C)- Nominal values'!B51</f>
        <v>0</v>
      </c>
      <c r="C171" s="58"/>
      <c r="D171" s="58"/>
      <c r="E171" s="58"/>
      <c r="F171" s="58"/>
      <c r="G171" s="58"/>
      <c r="H171" s="58"/>
      <c r="I171" s="58"/>
      <c r="J171" s="58"/>
      <c r="K171" s="58"/>
      <c r="L171" s="58"/>
      <c r="M171" s="430">
        <f>+'2.3 Augex (A) - Nominal values'!N51</f>
        <v>0</v>
      </c>
      <c r="N171" s="351"/>
      <c r="O171" s="351"/>
      <c r="P171" s="351"/>
      <c r="Q171" s="351"/>
      <c r="R171" s="351"/>
      <c r="S171" s="351"/>
      <c r="T171" s="351"/>
      <c r="U171" s="351"/>
      <c r="V171" s="339">
        <f t="shared" si="4"/>
        <v>0</v>
      </c>
      <c r="W171" s="4" t="str">
        <f>IF(V171='2.3 Augex (C)- Nominal values'!AW51,"Yes","No")</f>
        <v>Yes</v>
      </c>
    </row>
    <row r="172" spans="2:23">
      <c r="B172" s="350">
        <f>+'2.3 Augex (C)- Nominal values'!B52</f>
        <v>0</v>
      </c>
      <c r="C172" s="58"/>
      <c r="D172" s="58"/>
      <c r="E172" s="58"/>
      <c r="F172" s="58"/>
      <c r="G172" s="58"/>
      <c r="H172" s="58"/>
      <c r="I172" s="58"/>
      <c r="J172" s="58"/>
      <c r="K172" s="58"/>
      <c r="L172" s="58"/>
      <c r="M172" s="430">
        <f>+'2.3 Augex (A) - Nominal values'!N52</f>
        <v>0</v>
      </c>
      <c r="N172" s="351"/>
      <c r="O172" s="351"/>
      <c r="P172" s="351"/>
      <c r="Q172" s="351"/>
      <c r="R172" s="351"/>
      <c r="S172" s="351"/>
      <c r="T172" s="351"/>
      <c r="U172" s="351"/>
      <c r="V172" s="339">
        <f t="shared" si="4"/>
        <v>0</v>
      </c>
      <c r="W172" s="4" t="str">
        <f>IF(V172='2.3 Augex (C)- Nominal values'!AW52,"Yes","No")</f>
        <v>Yes</v>
      </c>
    </row>
    <row r="173" spans="2:23">
      <c r="B173" s="350">
        <f>+'2.3 Augex (C)- Nominal values'!B53</f>
        <v>0</v>
      </c>
      <c r="C173" s="58"/>
      <c r="D173" s="58"/>
      <c r="E173" s="58"/>
      <c r="F173" s="58"/>
      <c r="G173" s="58"/>
      <c r="H173" s="58"/>
      <c r="I173" s="58"/>
      <c r="J173" s="58"/>
      <c r="K173" s="58"/>
      <c r="L173" s="58"/>
      <c r="M173" s="430">
        <f>+'2.3 Augex (A) - Nominal values'!N53</f>
        <v>0</v>
      </c>
      <c r="N173" s="351"/>
      <c r="O173" s="351"/>
      <c r="P173" s="351"/>
      <c r="Q173" s="351"/>
      <c r="R173" s="351"/>
      <c r="S173" s="351"/>
      <c r="T173" s="351"/>
      <c r="U173" s="351"/>
      <c r="V173" s="339">
        <f t="shared" si="4"/>
        <v>0</v>
      </c>
      <c r="W173" s="4" t="str">
        <f>IF(V173='2.3 Augex (C)- Nominal values'!AW53,"Yes","No")</f>
        <v>Yes</v>
      </c>
    </row>
    <row r="174" spans="2:23">
      <c r="B174" s="350">
        <f>+'2.3 Augex (C)- Nominal values'!B54</f>
        <v>0</v>
      </c>
      <c r="C174" s="58"/>
      <c r="D174" s="58"/>
      <c r="E174" s="58"/>
      <c r="F174" s="58"/>
      <c r="G174" s="58"/>
      <c r="H174" s="58"/>
      <c r="I174" s="58"/>
      <c r="J174" s="58"/>
      <c r="K174" s="58"/>
      <c r="L174" s="58"/>
      <c r="M174" s="430">
        <f>+'2.3 Augex (A) - Nominal values'!N54</f>
        <v>0</v>
      </c>
      <c r="N174" s="351"/>
      <c r="O174" s="351"/>
      <c r="P174" s="351"/>
      <c r="Q174" s="351"/>
      <c r="R174" s="351"/>
      <c r="S174" s="351"/>
      <c r="T174" s="351"/>
      <c r="U174" s="351"/>
      <c r="V174" s="339">
        <f t="shared" si="4"/>
        <v>0</v>
      </c>
      <c r="W174" s="4" t="str">
        <f>IF(V174='2.3 Augex (C)- Nominal values'!AW54,"Yes","No")</f>
        <v>Yes</v>
      </c>
    </row>
    <row r="175" spans="2:23">
      <c r="B175" s="350">
        <f>+'2.3 Augex (C)- Nominal values'!B55</f>
        <v>0</v>
      </c>
      <c r="C175" s="58"/>
      <c r="D175" s="58"/>
      <c r="E175" s="58"/>
      <c r="F175" s="58"/>
      <c r="G175" s="58"/>
      <c r="H175" s="58"/>
      <c r="I175" s="58"/>
      <c r="J175" s="58"/>
      <c r="K175" s="58"/>
      <c r="L175" s="58"/>
      <c r="M175" s="430">
        <f>+'2.3 Augex (A) - Nominal values'!N55</f>
        <v>0</v>
      </c>
      <c r="N175" s="351"/>
      <c r="O175" s="351"/>
      <c r="P175" s="351"/>
      <c r="Q175" s="351"/>
      <c r="R175" s="351"/>
      <c r="S175" s="351"/>
      <c r="T175" s="351"/>
      <c r="U175" s="351"/>
      <c r="V175" s="339">
        <f t="shared" si="4"/>
        <v>0</v>
      </c>
      <c r="W175" s="4" t="str">
        <f>IF(V175='2.3 Augex (C)- Nominal values'!AW55,"Yes","No")</f>
        <v>Yes</v>
      </c>
    </row>
    <row r="176" spans="2:23">
      <c r="B176" s="350">
        <f>+'2.3 Augex (C)- Nominal values'!B56</f>
        <v>0</v>
      </c>
      <c r="C176" s="58"/>
      <c r="D176" s="58"/>
      <c r="E176" s="58"/>
      <c r="F176" s="58"/>
      <c r="G176" s="58"/>
      <c r="H176" s="58"/>
      <c r="I176" s="58"/>
      <c r="J176" s="58"/>
      <c r="K176" s="58"/>
      <c r="L176" s="58"/>
      <c r="M176" s="430">
        <f>+'2.3 Augex (A) - Nominal values'!N56</f>
        <v>0</v>
      </c>
      <c r="N176" s="351"/>
      <c r="O176" s="351"/>
      <c r="P176" s="351"/>
      <c r="Q176" s="351"/>
      <c r="R176" s="351"/>
      <c r="S176" s="351"/>
      <c r="T176" s="351"/>
      <c r="U176" s="351"/>
      <c r="V176" s="339">
        <f t="shared" si="4"/>
        <v>0</v>
      </c>
      <c r="W176" s="4" t="str">
        <f>IF(V176='2.3 Augex (C)- Nominal values'!AW56,"Yes","No")</f>
        <v>Yes</v>
      </c>
    </row>
    <row r="177" spans="2:26">
      <c r="B177" s="350">
        <f>+'2.3 Augex (C)- Nominal values'!B57</f>
        <v>0</v>
      </c>
      <c r="C177" s="58"/>
      <c r="D177" s="58"/>
      <c r="E177" s="58"/>
      <c r="F177" s="58"/>
      <c r="G177" s="58"/>
      <c r="H177" s="58"/>
      <c r="I177" s="58"/>
      <c r="J177" s="58"/>
      <c r="K177" s="58"/>
      <c r="L177" s="58"/>
      <c r="M177" s="430">
        <f>+'2.3 Augex (A) - Nominal values'!N57</f>
        <v>0</v>
      </c>
      <c r="N177" s="351"/>
      <c r="O177" s="351"/>
      <c r="P177" s="351"/>
      <c r="Q177" s="351"/>
      <c r="R177" s="351"/>
      <c r="S177" s="351"/>
      <c r="T177" s="351"/>
      <c r="U177" s="351"/>
      <c r="V177" s="339">
        <f t="shared" si="4"/>
        <v>0</v>
      </c>
      <c r="W177" s="4" t="str">
        <f>IF(V177='2.3 Augex (C)- Nominal values'!AW57,"Yes","No")</f>
        <v>Yes</v>
      </c>
    </row>
    <row r="178" spans="2:26">
      <c r="B178" s="350">
        <f>+'2.3 Augex (C)- Nominal values'!B58</f>
        <v>0</v>
      </c>
      <c r="C178" s="58"/>
      <c r="D178" s="58"/>
      <c r="E178" s="58"/>
      <c r="F178" s="58"/>
      <c r="G178" s="58"/>
      <c r="H178" s="58"/>
      <c r="I178" s="58"/>
      <c r="J178" s="58"/>
      <c r="K178" s="58"/>
      <c r="L178" s="58"/>
      <c r="M178" s="430">
        <f>+'2.3 Augex (A) - Nominal values'!N58</f>
        <v>0</v>
      </c>
      <c r="N178" s="351"/>
      <c r="O178" s="351"/>
      <c r="P178" s="351"/>
      <c r="Q178" s="351"/>
      <c r="R178" s="351"/>
      <c r="S178" s="351"/>
      <c r="T178" s="351"/>
      <c r="U178" s="351"/>
      <c r="V178" s="339">
        <f t="shared" si="4"/>
        <v>0</v>
      </c>
      <c r="W178" s="4" t="str">
        <f>IF(V178='2.3 Augex (C)- Nominal values'!AW58,"Yes","No")</f>
        <v>Yes</v>
      </c>
    </row>
    <row r="179" spans="2:26">
      <c r="B179" s="350">
        <f>+'2.3 Augex (C)- Nominal values'!B59</f>
        <v>0</v>
      </c>
      <c r="C179" s="58"/>
      <c r="D179" s="58"/>
      <c r="E179" s="58"/>
      <c r="F179" s="58"/>
      <c r="G179" s="58"/>
      <c r="H179" s="58"/>
      <c r="I179" s="58"/>
      <c r="J179" s="58"/>
      <c r="K179" s="58"/>
      <c r="L179" s="58"/>
      <c r="M179" s="430">
        <f>+'2.3 Augex (A) - Nominal values'!N59</f>
        <v>0</v>
      </c>
      <c r="N179" s="351"/>
      <c r="O179" s="351"/>
      <c r="P179" s="351"/>
      <c r="Q179" s="351"/>
      <c r="R179" s="351"/>
      <c r="S179" s="351"/>
      <c r="T179" s="351"/>
      <c r="U179" s="351"/>
      <c r="V179" s="339">
        <f t="shared" si="4"/>
        <v>0</v>
      </c>
      <c r="W179" s="4" t="str">
        <f>IF(V179='2.3 Augex (C)- Nominal values'!AW59,"Yes","No")</f>
        <v>Yes</v>
      </c>
    </row>
    <row r="180" spans="2:26">
      <c r="B180" s="350">
        <f>+'2.3 Augex (C)- Nominal values'!B60</f>
        <v>0</v>
      </c>
      <c r="C180" s="58"/>
      <c r="D180" s="58"/>
      <c r="E180" s="58"/>
      <c r="F180" s="58"/>
      <c r="G180" s="58"/>
      <c r="H180" s="58"/>
      <c r="I180" s="58"/>
      <c r="J180" s="58"/>
      <c r="K180" s="58"/>
      <c r="L180" s="58"/>
      <c r="M180" s="430">
        <f>+'2.3 Augex (A) - Nominal values'!N60</f>
        <v>0</v>
      </c>
      <c r="N180" s="351"/>
      <c r="O180" s="351"/>
      <c r="P180" s="351"/>
      <c r="Q180" s="351"/>
      <c r="R180" s="351"/>
      <c r="S180" s="351"/>
      <c r="T180" s="351"/>
      <c r="U180" s="351"/>
      <c r="V180" s="339">
        <f t="shared" si="4"/>
        <v>0</v>
      </c>
      <c r="W180" s="4" t="str">
        <f>IF(V180='2.3 Augex (C)- Nominal values'!AW60,"Yes","No")</f>
        <v>Yes</v>
      </c>
    </row>
    <row r="181" spans="2:26">
      <c r="B181" s="350">
        <f>+'2.3 Augex (C)- Nominal values'!B61</f>
        <v>0</v>
      </c>
      <c r="C181" s="58"/>
      <c r="D181" s="58"/>
      <c r="E181" s="58"/>
      <c r="F181" s="58"/>
      <c r="G181" s="58"/>
      <c r="H181" s="58"/>
      <c r="I181" s="58"/>
      <c r="J181" s="58"/>
      <c r="K181" s="58"/>
      <c r="L181" s="58"/>
      <c r="M181" s="430">
        <f>+'2.3 Augex (A) - Nominal values'!N61</f>
        <v>0</v>
      </c>
      <c r="N181" s="351"/>
      <c r="O181" s="351"/>
      <c r="P181" s="351"/>
      <c r="Q181" s="351"/>
      <c r="R181" s="351"/>
      <c r="S181" s="351"/>
      <c r="T181" s="351"/>
      <c r="U181" s="351"/>
      <c r="V181" s="339">
        <f t="shared" si="4"/>
        <v>0</v>
      </c>
      <c r="W181" s="4" t="str">
        <f>IF(V181='2.3 Augex (C)- Nominal values'!AW61,"Yes","No")</f>
        <v>Yes</v>
      </c>
    </row>
    <row r="182" spans="2:26">
      <c r="B182" s="350">
        <f>+'2.3 Augex (C)- Nominal values'!B62</f>
        <v>0</v>
      </c>
      <c r="C182" s="58"/>
      <c r="D182" s="58"/>
      <c r="E182" s="58"/>
      <c r="F182" s="58"/>
      <c r="G182" s="58"/>
      <c r="H182" s="58"/>
      <c r="I182" s="58"/>
      <c r="J182" s="58"/>
      <c r="K182" s="58"/>
      <c r="L182" s="58"/>
      <c r="M182" s="430">
        <f>+'2.3 Augex (A) - Nominal values'!N62</f>
        <v>0</v>
      </c>
      <c r="N182" s="351"/>
      <c r="O182" s="351"/>
      <c r="P182" s="351"/>
      <c r="Q182" s="351"/>
      <c r="R182" s="351"/>
      <c r="S182" s="351"/>
      <c r="T182" s="351"/>
      <c r="U182" s="351"/>
      <c r="V182" s="339">
        <f t="shared" si="4"/>
        <v>0</v>
      </c>
      <c r="W182" s="4" t="str">
        <f>IF(V182='2.3 Augex (C)- Nominal values'!AW62,"Yes","No")</f>
        <v>Yes</v>
      </c>
    </row>
    <row r="183" spans="2:26">
      <c r="B183" s="350">
        <f>+'2.3 Augex (C)- Nominal values'!B63</f>
        <v>0</v>
      </c>
      <c r="C183" s="58"/>
      <c r="D183" s="58"/>
      <c r="E183" s="58"/>
      <c r="F183" s="58"/>
      <c r="G183" s="58"/>
      <c r="H183" s="58"/>
      <c r="I183" s="58"/>
      <c r="J183" s="58"/>
      <c r="K183" s="58"/>
      <c r="L183" s="58"/>
      <c r="M183" s="430">
        <f>+'2.3 Augex (A) - Nominal values'!N63</f>
        <v>0</v>
      </c>
      <c r="N183" s="351"/>
      <c r="O183" s="351"/>
      <c r="P183" s="351"/>
      <c r="Q183" s="351"/>
      <c r="R183" s="351"/>
      <c r="S183" s="351"/>
      <c r="T183" s="351"/>
      <c r="U183" s="351"/>
      <c r="V183" s="339">
        <f t="shared" si="4"/>
        <v>0</v>
      </c>
      <c r="W183" s="4" t="str">
        <f>IF(V183='2.3 Augex (C)- Nominal values'!AW63,"Yes","No")</f>
        <v>Yes</v>
      </c>
    </row>
    <row r="184" spans="2:26">
      <c r="B184" s="350">
        <f>+'2.3 Augex (C)- Nominal values'!B64</f>
        <v>0</v>
      </c>
      <c r="C184" s="58"/>
      <c r="D184" s="58"/>
      <c r="E184" s="58"/>
      <c r="F184" s="58"/>
      <c r="G184" s="58"/>
      <c r="H184" s="58"/>
      <c r="I184" s="58"/>
      <c r="J184" s="58"/>
      <c r="K184" s="58"/>
      <c r="L184" s="58"/>
      <c r="M184" s="58"/>
      <c r="N184" s="351"/>
      <c r="O184" s="351"/>
      <c r="P184" s="351"/>
      <c r="Q184" s="351"/>
      <c r="R184" s="351"/>
      <c r="S184" s="351"/>
      <c r="T184" s="351"/>
      <c r="U184" s="351"/>
      <c r="V184" s="339">
        <f t="shared" si="4"/>
        <v>0</v>
      </c>
      <c r="W184" s="4" t="str">
        <f>IF(V184='2.3 Augex (C)- Nominal values'!AW64,"Yes","No")</f>
        <v>Yes</v>
      </c>
    </row>
    <row r="185" spans="2:26">
      <c r="B185" s="391" t="str">
        <f>+'2.3 Augex (C)- Nominal values'!B65</f>
        <v>NON MATERIAL PROJECTS</v>
      </c>
      <c r="C185" s="58"/>
      <c r="D185" s="58"/>
      <c r="E185" s="58"/>
      <c r="F185" s="58"/>
      <c r="G185" s="58"/>
      <c r="H185" s="58"/>
      <c r="I185" s="58"/>
      <c r="J185" s="58"/>
      <c r="K185" s="58"/>
      <c r="L185" s="58"/>
      <c r="M185" s="58"/>
      <c r="N185" s="351">
        <v>101816</v>
      </c>
      <c r="O185" s="351">
        <v>272495</v>
      </c>
      <c r="P185" s="351">
        <v>405551</v>
      </c>
      <c r="Q185" s="351">
        <v>2125116</v>
      </c>
      <c r="R185" s="351">
        <v>1426094</v>
      </c>
      <c r="S185" s="351">
        <v>4366369</v>
      </c>
      <c r="T185" s="351">
        <v>659124</v>
      </c>
      <c r="U185" s="351">
        <v>550492</v>
      </c>
      <c r="V185" s="339">
        <f t="shared" si="4"/>
        <v>9907057</v>
      </c>
      <c r="W185" s="4" t="str">
        <f>IF(V185='2.3 Augex (C)- Nominal values'!AX65,"Yes","No")</f>
        <v>No</v>
      </c>
      <c r="X185" s="415"/>
    </row>
    <row r="186" spans="2:26" ht="15.75" thickBot="1">
      <c r="B186" s="177"/>
      <c r="C186" s="178"/>
      <c r="D186" s="178"/>
      <c r="E186" s="178"/>
      <c r="F186" s="178"/>
      <c r="G186" s="178"/>
      <c r="H186" s="178"/>
      <c r="I186" s="178"/>
      <c r="J186" s="178"/>
      <c r="K186" s="178"/>
      <c r="L186" s="178"/>
      <c r="M186" s="343"/>
      <c r="N186" s="504">
        <f>+SUM(N133:N185)</f>
        <v>290233.11</v>
      </c>
      <c r="O186" s="343">
        <f t="shared" ref="O186:V186" si="5">+SUM(O133:O185)</f>
        <v>1600913.28</v>
      </c>
      <c r="P186" s="343">
        <f t="shared" si="5"/>
        <v>521633.47</v>
      </c>
      <c r="Q186" s="343">
        <f t="shared" si="5"/>
        <v>2125116</v>
      </c>
      <c r="R186" s="343">
        <f t="shared" si="5"/>
        <v>1426094</v>
      </c>
      <c r="S186" s="343">
        <f t="shared" si="5"/>
        <v>4366369</v>
      </c>
      <c r="T186" s="343">
        <f t="shared" si="5"/>
        <v>659124</v>
      </c>
      <c r="U186" s="343">
        <f t="shared" si="5"/>
        <v>550492</v>
      </c>
      <c r="V186" s="343">
        <f t="shared" si="5"/>
        <v>11539974.859999999</v>
      </c>
      <c r="X186" s="33"/>
      <c r="Y186" s="33"/>
      <c r="Z186" s="33"/>
    </row>
    <row r="187" spans="2:26">
      <c r="B187" s="376"/>
      <c r="P187" s="217"/>
    </row>
    <row r="188" spans="2:26">
      <c r="B188" s="376" t="s">
        <v>142</v>
      </c>
      <c r="P188" s="217"/>
    </row>
    <row r="189" spans="2:26" ht="15.75" thickBot="1">
      <c r="B189" s="389" t="s">
        <v>129</v>
      </c>
      <c r="C189" s="390"/>
      <c r="D189" s="390"/>
      <c r="E189" s="390"/>
      <c r="F189" s="390"/>
      <c r="G189" s="390"/>
      <c r="H189" s="390"/>
      <c r="I189" s="390"/>
      <c r="J189" s="390"/>
      <c r="K189" s="390"/>
      <c r="L189" s="390"/>
      <c r="M189" s="414"/>
      <c r="N189" s="390"/>
      <c r="O189" s="390"/>
      <c r="P189" s="394"/>
      <c r="Q189" s="390"/>
      <c r="R189" s="390"/>
      <c r="S189" s="390"/>
      <c r="T189" s="390"/>
      <c r="U189" s="390"/>
      <c r="V189" s="390"/>
    </row>
    <row r="190" spans="2:26" ht="26.25" thickBot="1">
      <c r="B190" s="331" t="s">
        <v>22</v>
      </c>
      <c r="C190" s="332"/>
      <c r="D190" s="332"/>
      <c r="E190" s="332"/>
      <c r="F190" s="332"/>
      <c r="G190" s="332"/>
      <c r="H190" s="332"/>
      <c r="I190" s="332"/>
      <c r="J190" s="332"/>
      <c r="K190" s="332"/>
      <c r="L190" s="344"/>
      <c r="M190" s="344" t="s">
        <v>186</v>
      </c>
      <c r="N190" s="345" t="s">
        <v>149</v>
      </c>
      <c r="O190" s="345" t="s">
        <v>130</v>
      </c>
      <c r="P190" s="332" t="s">
        <v>131</v>
      </c>
      <c r="Q190" s="333" t="s">
        <v>132</v>
      </c>
      <c r="R190" s="333" t="s">
        <v>133</v>
      </c>
      <c r="S190" s="334" t="s">
        <v>134</v>
      </c>
      <c r="T190" s="335" t="s">
        <v>135</v>
      </c>
      <c r="U190" s="335" t="s">
        <v>136</v>
      </c>
      <c r="V190" s="338" t="s">
        <v>137</v>
      </c>
    </row>
    <row r="191" spans="2:26">
      <c r="B191" s="350">
        <f>+'2.3 Augex (C)- Nominal values'!B13</f>
        <v>82566965</v>
      </c>
      <c r="C191" s="44"/>
      <c r="D191" s="44"/>
      <c r="E191" s="44"/>
      <c r="F191" s="44"/>
      <c r="G191" s="44"/>
      <c r="H191" s="44"/>
      <c r="I191" s="44"/>
      <c r="J191" s="44"/>
      <c r="K191" s="44"/>
      <c r="L191" s="44"/>
      <c r="M191" s="430" t="str">
        <f>+'2.3 Augex (A) - Nominal values'!N13</f>
        <v>CPMNN00080</v>
      </c>
      <c r="N191" s="354"/>
      <c r="O191" s="351"/>
      <c r="P191" s="351"/>
      <c r="Q191" s="351"/>
      <c r="R191" s="351"/>
      <c r="S191" s="351"/>
      <c r="T191" s="351"/>
      <c r="U191" s="351"/>
      <c r="V191" s="339">
        <f>SUM(N191:U191)</f>
        <v>0</v>
      </c>
      <c r="W191" s="4" t="str">
        <f>IF(V191='2.3 Augex (C)- Nominal values'!AX13,"Yes","No")</f>
        <v>Yes</v>
      </c>
    </row>
    <row r="192" spans="2:26">
      <c r="B192" s="350">
        <f>+'2.3 Augex (C)- Nominal values'!B14</f>
        <v>81642836</v>
      </c>
      <c r="C192" s="58"/>
      <c r="D192" s="58"/>
      <c r="E192" s="58"/>
      <c r="F192" s="58"/>
      <c r="G192" s="58"/>
      <c r="H192" s="58"/>
      <c r="I192" s="58"/>
      <c r="J192" s="58"/>
      <c r="K192" s="58"/>
      <c r="L192" s="58"/>
      <c r="M192" s="430" t="str">
        <f>+'2.3 Augex (A) - Nominal values'!N14</f>
        <v>CPMNN00113</v>
      </c>
      <c r="N192" s="354"/>
      <c r="O192" s="351"/>
      <c r="P192" s="351"/>
      <c r="Q192" s="351"/>
      <c r="R192" s="351"/>
      <c r="S192" s="351"/>
      <c r="T192" s="351"/>
      <c r="U192" s="351"/>
      <c r="V192" s="339">
        <f t="shared" ref="V192:V243" si="6">SUM(N192:U192)</f>
        <v>0</v>
      </c>
      <c r="W192" s="4" t="str">
        <f>IF(V192='2.3 Augex (C)- Nominal values'!AX14,"Yes","No")</f>
        <v>Yes</v>
      </c>
    </row>
    <row r="193" spans="2:23">
      <c r="B193" s="350" t="str">
        <f>+'2.3 Augex (C)- Nominal values'!B15</f>
        <v>82647119</v>
      </c>
      <c r="C193" s="58"/>
      <c r="D193" s="58"/>
      <c r="E193" s="58"/>
      <c r="F193" s="58"/>
      <c r="G193" s="58"/>
      <c r="H193" s="58"/>
      <c r="I193" s="58"/>
      <c r="J193" s="58"/>
      <c r="K193" s="58"/>
      <c r="L193" s="58"/>
      <c r="M193" s="430" t="str">
        <f>+'2.3 Augex (A) - Nominal values'!N15</f>
        <v>CPMNN00140</v>
      </c>
      <c r="N193" s="351">
        <v>93398</v>
      </c>
      <c r="O193" s="351"/>
      <c r="P193" s="351">
        <v>1869426.51</v>
      </c>
      <c r="Q193" s="351"/>
      <c r="R193" s="351">
        <v>2219801.19</v>
      </c>
      <c r="S193" s="351"/>
      <c r="T193" s="351">
        <v>10804.92</v>
      </c>
      <c r="U193" s="351"/>
      <c r="V193" s="339">
        <f t="shared" si="6"/>
        <v>4193430.62</v>
      </c>
      <c r="W193" s="4" t="str">
        <f>IF(V193='2.3 Augex (C)- Nominal values'!AX15,"Yes","No")</f>
        <v>No</v>
      </c>
    </row>
    <row r="194" spans="2:23">
      <c r="B194" s="350" t="str">
        <f>+'2.3 Augex (C)- Nominal values'!B16</f>
        <v>82750215</v>
      </c>
      <c r="C194" s="58"/>
      <c r="D194" s="58"/>
      <c r="E194" s="58"/>
      <c r="F194" s="58"/>
      <c r="G194" s="58"/>
      <c r="H194" s="58"/>
      <c r="I194" s="58"/>
      <c r="J194" s="58"/>
      <c r="K194" s="58"/>
      <c r="L194" s="58"/>
      <c r="M194" s="430" t="str">
        <f>+'2.3 Augex (A) - Nominal values'!N16</f>
        <v>CPMNN00404</v>
      </c>
      <c r="N194" s="351"/>
      <c r="O194" s="351"/>
      <c r="P194" s="351">
        <v>49750</v>
      </c>
      <c r="Q194" s="351"/>
      <c r="R194" s="351"/>
      <c r="S194" s="351"/>
      <c r="T194" s="351"/>
      <c r="U194" s="351"/>
      <c r="V194" s="339">
        <f t="shared" si="6"/>
        <v>49750</v>
      </c>
      <c r="W194" s="4" t="str">
        <f>IF(V194='2.3 Augex (C)- Nominal values'!AX16,"Yes","No")</f>
        <v>No</v>
      </c>
    </row>
    <row r="195" spans="2:23">
      <c r="B195" s="350">
        <f>+'2.3 Augex (C)- Nominal values'!B17</f>
        <v>50086704</v>
      </c>
      <c r="C195" s="58"/>
      <c r="D195" s="58"/>
      <c r="E195" s="58"/>
      <c r="F195" s="58"/>
      <c r="G195" s="58"/>
      <c r="H195" s="58"/>
      <c r="I195" s="58"/>
      <c r="J195" s="58"/>
      <c r="K195" s="58"/>
      <c r="L195" s="58"/>
      <c r="M195" s="430" t="str">
        <f>+'2.3 Augex (A) - Nominal values'!N17</f>
        <v>CPMNN00435</v>
      </c>
      <c r="N195" s="351"/>
      <c r="O195" s="351"/>
      <c r="P195" s="354"/>
      <c r="Q195" s="351"/>
      <c r="R195" s="351"/>
      <c r="S195" s="351"/>
      <c r="T195" s="351"/>
      <c r="U195" s="351"/>
      <c r="V195" s="339">
        <f t="shared" si="6"/>
        <v>0</v>
      </c>
      <c r="W195" s="4" t="str">
        <f>IF(V195='2.3 Augex (C)- Nominal values'!AX17,"Yes","No")</f>
        <v>Yes</v>
      </c>
    </row>
    <row r="196" spans="2:23">
      <c r="B196" s="350">
        <f>+'2.3 Augex (C)- Nominal values'!B18</f>
        <v>81518239</v>
      </c>
      <c r="C196" s="58"/>
      <c r="D196" s="58"/>
      <c r="E196" s="58"/>
      <c r="F196" s="58"/>
      <c r="G196" s="58"/>
      <c r="H196" s="58"/>
      <c r="I196" s="58"/>
      <c r="J196" s="58"/>
      <c r="K196" s="58"/>
      <c r="L196" s="58"/>
      <c r="M196" s="430" t="str">
        <f>+'2.3 Augex (A) - Nominal values'!N18</f>
        <v>CPMNN00436</v>
      </c>
      <c r="N196" s="351"/>
      <c r="O196" s="351"/>
      <c r="P196" s="354"/>
      <c r="Q196" s="354"/>
      <c r="R196" s="354"/>
      <c r="S196" s="354"/>
      <c r="T196" s="351"/>
      <c r="U196" s="351"/>
      <c r="V196" s="339">
        <f t="shared" si="6"/>
        <v>0</v>
      </c>
      <c r="W196" s="4" t="str">
        <f>IF(V196='2.3 Augex (C)- Nominal values'!AX18,"Yes","No")</f>
        <v>Yes</v>
      </c>
    </row>
    <row r="197" spans="2:23">
      <c r="B197" s="350">
        <f>+'2.3 Augex (C)- Nominal values'!B19</f>
        <v>60331401</v>
      </c>
      <c r="C197" s="58"/>
      <c r="D197" s="58"/>
      <c r="E197" s="58"/>
      <c r="F197" s="58"/>
      <c r="G197" s="58"/>
      <c r="H197" s="58"/>
      <c r="I197" s="58"/>
      <c r="J197" s="58"/>
      <c r="K197" s="58"/>
      <c r="L197" s="58"/>
      <c r="M197" s="430" t="str">
        <f>+'2.3 Augex (A) - Nominal values'!N19</f>
        <v>CPMNN00523</v>
      </c>
      <c r="N197" s="351"/>
      <c r="O197" s="351"/>
      <c r="P197" s="354"/>
      <c r="Q197" s="354"/>
      <c r="R197" s="354"/>
      <c r="S197" s="354"/>
      <c r="T197" s="351"/>
      <c r="U197" s="351"/>
      <c r="V197" s="339">
        <f t="shared" si="6"/>
        <v>0</v>
      </c>
      <c r="W197" s="4" t="str">
        <f>IF(V197='2.3 Augex (C)- Nominal values'!AX19,"Yes","No")</f>
        <v>Yes</v>
      </c>
    </row>
    <row r="198" spans="2:23">
      <c r="B198" s="350">
        <f>+'2.3 Augex (C)- Nominal values'!B20</f>
        <v>60330485</v>
      </c>
      <c r="C198" s="58"/>
      <c r="D198" s="58"/>
      <c r="E198" s="58"/>
      <c r="F198" s="58"/>
      <c r="G198" s="58"/>
      <c r="H198" s="58"/>
      <c r="I198" s="58"/>
      <c r="J198" s="58"/>
      <c r="K198" s="58"/>
      <c r="L198" s="58"/>
      <c r="M198" s="430" t="str">
        <f>+'2.3 Augex (A) - Nominal values'!N20</f>
        <v>CPMNN00528</v>
      </c>
      <c r="N198" s="351"/>
      <c r="O198" s="351"/>
      <c r="P198" s="354"/>
      <c r="Q198" s="354"/>
      <c r="R198" s="354"/>
      <c r="S198" s="354"/>
      <c r="T198" s="351"/>
      <c r="U198" s="351"/>
      <c r="V198" s="339">
        <f t="shared" si="6"/>
        <v>0</v>
      </c>
      <c r="W198" s="4" t="str">
        <f>IF(V198='2.3 Augex (C)- Nominal values'!AX20,"Yes","No")</f>
        <v>Yes</v>
      </c>
    </row>
    <row r="199" spans="2:23">
      <c r="B199" s="350">
        <f>+'2.3 Augex (C)- Nominal values'!B21</f>
        <v>50000098</v>
      </c>
      <c r="C199" s="58"/>
      <c r="D199" s="58"/>
      <c r="E199" s="58"/>
      <c r="F199" s="58"/>
      <c r="G199" s="58"/>
      <c r="H199" s="58"/>
      <c r="I199" s="58"/>
      <c r="J199" s="58"/>
      <c r="K199" s="58"/>
      <c r="L199" s="58"/>
      <c r="M199" s="430" t="str">
        <f>+'2.3 Augex (A) - Nominal values'!N21</f>
        <v>CPMNN00723</v>
      </c>
      <c r="N199" s="351"/>
      <c r="O199" s="351"/>
      <c r="P199" s="354"/>
      <c r="Q199" s="354"/>
      <c r="R199" s="354"/>
      <c r="S199" s="354"/>
      <c r="T199" s="351"/>
      <c r="U199" s="351"/>
      <c r="V199" s="339">
        <f t="shared" si="6"/>
        <v>0</v>
      </c>
      <c r="W199" s="4" t="str">
        <f>IF(V199='2.3 Augex (C)- Nominal values'!AX21,"Yes","No")</f>
        <v>Yes</v>
      </c>
    </row>
    <row r="200" spans="2:23">
      <c r="B200" s="350">
        <f>+'2.3 Augex (C)- Nominal values'!B22</f>
        <v>50000188</v>
      </c>
      <c r="C200" s="58"/>
      <c r="D200" s="58"/>
      <c r="E200" s="58"/>
      <c r="F200" s="58"/>
      <c r="G200" s="58"/>
      <c r="H200" s="58"/>
      <c r="I200" s="58"/>
      <c r="J200" s="58"/>
      <c r="K200" s="58"/>
      <c r="L200" s="58"/>
      <c r="M200" s="430" t="str">
        <f>+'2.3 Augex (A) - Nominal values'!N22</f>
        <v>CPMNN00724</v>
      </c>
      <c r="N200" s="351"/>
      <c r="O200" s="351"/>
      <c r="P200" s="354"/>
      <c r="Q200" s="354"/>
      <c r="R200" s="354"/>
      <c r="S200" s="354"/>
      <c r="T200" s="351"/>
      <c r="U200" s="351"/>
      <c r="V200" s="339">
        <f t="shared" si="6"/>
        <v>0</v>
      </c>
      <c r="W200" s="4" t="str">
        <f>IF(V200='2.3 Augex (C)- Nominal values'!AX22,"Yes","No")</f>
        <v>Yes</v>
      </c>
    </row>
    <row r="201" spans="2:23">
      <c r="B201" s="350" t="str">
        <f>+'2.3 Augex (C)- Nominal values'!B23</f>
        <v>20006664</v>
      </c>
      <c r="C201" s="58"/>
      <c r="D201" s="58"/>
      <c r="E201" s="58"/>
      <c r="F201" s="58"/>
      <c r="G201" s="58"/>
      <c r="H201" s="58"/>
      <c r="I201" s="58"/>
      <c r="J201" s="58"/>
      <c r="K201" s="58"/>
      <c r="L201" s="58"/>
      <c r="M201" s="430" t="str">
        <f>+'2.3 Augex (A) - Nominal values'!N23</f>
        <v>CPMNN00734</v>
      </c>
      <c r="N201" s="351">
        <v>3000</v>
      </c>
      <c r="O201" s="351"/>
      <c r="P201" s="354"/>
      <c r="Q201" s="354"/>
      <c r="R201" s="354"/>
      <c r="S201" s="354"/>
      <c r="T201" s="351"/>
      <c r="U201" s="351"/>
      <c r="V201" s="339">
        <f t="shared" si="6"/>
        <v>3000</v>
      </c>
      <c r="W201" s="4" t="str">
        <f>IF(V201='2.3 Augex (C)- Nominal values'!AX23,"Yes","No")</f>
        <v>Yes</v>
      </c>
    </row>
    <row r="202" spans="2:23">
      <c r="B202" s="350" t="str">
        <f>+'2.3 Augex (C)- Nominal values'!B24</f>
        <v>82709921</v>
      </c>
      <c r="C202" s="58"/>
      <c r="D202" s="58"/>
      <c r="E202" s="58"/>
      <c r="F202" s="58"/>
      <c r="G202" s="58"/>
      <c r="H202" s="58"/>
      <c r="I202" s="58"/>
      <c r="J202" s="58"/>
      <c r="K202" s="58"/>
      <c r="L202" s="58"/>
      <c r="M202" s="430" t="str">
        <f>+'2.3 Augex (A) - Nominal values'!N24</f>
        <v>CPMNN00745</v>
      </c>
      <c r="N202" s="351">
        <v>1909.09</v>
      </c>
      <c r="O202" s="351"/>
      <c r="P202" s="354"/>
      <c r="Q202" s="354"/>
      <c r="R202" s="354"/>
      <c r="S202" s="354"/>
      <c r="T202" s="351"/>
      <c r="U202" s="351"/>
      <c r="V202" s="339">
        <f t="shared" si="6"/>
        <v>1909.09</v>
      </c>
      <c r="W202" s="4" t="str">
        <f>IF(V202='2.3 Augex (C)- Nominal values'!AX24,"Yes","No")</f>
        <v>Yes</v>
      </c>
    </row>
    <row r="203" spans="2:23">
      <c r="B203" s="350">
        <f>+'2.3 Augex (C)- Nominal values'!B25</f>
        <v>82613011</v>
      </c>
      <c r="C203" s="58"/>
      <c r="D203" s="58"/>
      <c r="E203" s="58"/>
      <c r="F203" s="58"/>
      <c r="G203" s="58"/>
      <c r="H203" s="58"/>
      <c r="I203" s="58"/>
      <c r="J203" s="58"/>
      <c r="K203" s="58"/>
      <c r="L203" s="58"/>
      <c r="M203" s="430" t="str">
        <f>+'2.3 Augex (A) - Nominal values'!N25</f>
        <v>CPMNN00758</v>
      </c>
      <c r="N203" s="351"/>
      <c r="O203" s="351"/>
      <c r="P203" s="354"/>
      <c r="Q203" s="354"/>
      <c r="R203" s="354"/>
      <c r="S203" s="354"/>
      <c r="T203" s="351"/>
      <c r="U203" s="351"/>
      <c r="V203" s="339">
        <f t="shared" si="6"/>
        <v>0</v>
      </c>
      <c r="W203" s="4" t="str">
        <f>IF(V203='2.3 Augex (C)- Nominal values'!AX25,"Yes","No")</f>
        <v>Yes</v>
      </c>
    </row>
    <row r="204" spans="2:23">
      <c r="B204" s="350">
        <f>+'2.3 Augex (C)- Nominal values'!B26</f>
        <v>82550255</v>
      </c>
      <c r="C204" s="58"/>
      <c r="D204" s="58"/>
      <c r="E204" s="58"/>
      <c r="F204" s="58"/>
      <c r="G204" s="58"/>
      <c r="H204" s="58"/>
      <c r="I204" s="58"/>
      <c r="J204" s="58"/>
      <c r="K204" s="58"/>
      <c r="L204" s="58"/>
      <c r="M204" s="430" t="str">
        <f>+'2.3 Augex (A) - Nominal values'!N26</f>
        <v>CPMNN00781</v>
      </c>
      <c r="N204" s="351"/>
      <c r="O204" s="351"/>
      <c r="P204" s="354"/>
      <c r="Q204" s="354"/>
      <c r="R204" s="354"/>
      <c r="S204" s="354"/>
      <c r="T204" s="351"/>
      <c r="U204" s="351"/>
      <c r="V204" s="339">
        <f t="shared" si="6"/>
        <v>0</v>
      </c>
      <c r="W204" s="4" t="str">
        <f>IF(V204='2.3 Augex (C)- Nominal values'!AX26,"Yes","No")</f>
        <v>Yes</v>
      </c>
    </row>
    <row r="205" spans="2:23">
      <c r="B205" s="350">
        <f>+'2.3 Augex (C)- Nominal values'!B27</f>
        <v>82618594</v>
      </c>
      <c r="C205" s="58"/>
      <c r="D205" s="58"/>
      <c r="E205" s="58"/>
      <c r="F205" s="58"/>
      <c r="G205" s="58"/>
      <c r="H205" s="58"/>
      <c r="I205" s="58"/>
      <c r="J205" s="58"/>
      <c r="K205" s="58"/>
      <c r="L205" s="58"/>
      <c r="M205" s="430" t="str">
        <f>+'2.3 Augex (A) - Nominal values'!N27</f>
        <v>CPMNN00782</v>
      </c>
      <c r="N205" s="351"/>
      <c r="O205" s="351"/>
      <c r="P205" s="354"/>
      <c r="Q205" s="354"/>
      <c r="R205" s="354"/>
      <c r="S205" s="354"/>
      <c r="T205" s="351"/>
      <c r="U205" s="351"/>
      <c r="V205" s="339">
        <f t="shared" si="6"/>
        <v>0</v>
      </c>
      <c r="W205" s="4" t="str">
        <f>IF(V205='2.3 Augex (C)- Nominal values'!AX27,"Yes","No")</f>
        <v>Yes</v>
      </c>
    </row>
    <row r="206" spans="2:23">
      <c r="B206" s="350">
        <f>+'2.3 Augex (C)- Nominal values'!B28</f>
        <v>82772842</v>
      </c>
      <c r="C206" s="58"/>
      <c r="D206" s="58"/>
      <c r="E206" s="58"/>
      <c r="F206" s="58"/>
      <c r="G206" s="58"/>
      <c r="H206" s="58"/>
      <c r="I206" s="58"/>
      <c r="J206" s="58"/>
      <c r="K206" s="58"/>
      <c r="L206" s="58"/>
      <c r="M206" s="430" t="str">
        <f>+'2.3 Augex (A) - Nominal values'!N28</f>
        <v>CPMNN01126</v>
      </c>
      <c r="N206" s="351"/>
      <c r="O206" s="351"/>
      <c r="P206" s="354"/>
      <c r="Q206" s="354"/>
      <c r="R206" s="354"/>
      <c r="S206" s="354"/>
      <c r="T206" s="351"/>
      <c r="U206" s="351"/>
      <c r="V206" s="339">
        <f t="shared" si="6"/>
        <v>0</v>
      </c>
      <c r="W206" s="4" t="str">
        <f>IF(V206='2.3 Augex (C)- Nominal values'!AX28,"Yes","No")</f>
        <v>Yes</v>
      </c>
    </row>
    <row r="207" spans="2:23">
      <c r="B207" s="350" t="str">
        <f>+'2.3 Augex (C)- Nominal values'!B29</f>
        <v>20020706</v>
      </c>
      <c r="C207" s="58"/>
      <c r="D207" s="58"/>
      <c r="E207" s="58"/>
      <c r="F207" s="58"/>
      <c r="G207" s="58"/>
      <c r="H207" s="58"/>
      <c r="I207" s="58"/>
      <c r="J207" s="58"/>
      <c r="K207" s="58"/>
      <c r="L207" s="58"/>
      <c r="M207" s="430" t="str">
        <f>+'2.3 Augex (A) - Nominal values'!N29</f>
        <v>CPMNN01162</v>
      </c>
      <c r="N207" s="351"/>
      <c r="O207" s="351"/>
      <c r="P207" s="354"/>
      <c r="Q207" s="354"/>
      <c r="R207" s="354"/>
      <c r="S207" s="354"/>
      <c r="T207" s="351"/>
      <c r="U207" s="351"/>
      <c r="V207" s="339">
        <f t="shared" si="6"/>
        <v>0</v>
      </c>
      <c r="W207" s="4" t="str">
        <f>IF(V207='2.3 Augex (C)- Nominal values'!AX29,"Yes","No")</f>
        <v>Yes</v>
      </c>
    </row>
    <row r="208" spans="2:23">
      <c r="B208" s="350">
        <f>+'2.3 Augex (C)- Nominal values'!B30</f>
        <v>82866131</v>
      </c>
      <c r="C208" s="58"/>
      <c r="D208" s="58"/>
      <c r="E208" s="58"/>
      <c r="F208" s="58"/>
      <c r="G208" s="58"/>
      <c r="H208" s="58"/>
      <c r="I208" s="58"/>
      <c r="J208" s="58"/>
      <c r="K208" s="58"/>
      <c r="L208" s="58"/>
      <c r="M208" s="430" t="str">
        <f>+'2.3 Augex (A) - Nominal values'!N30</f>
        <v>CPMNN01171</v>
      </c>
      <c r="N208" s="351"/>
      <c r="O208" s="351">
        <v>108104.42</v>
      </c>
      <c r="P208" s="354"/>
      <c r="Q208" s="354"/>
      <c r="R208" s="354"/>
      <c r="S208" s="354"/>
      <c r="T208" s="351"/>
      <c r="U208" s="351"/>
      <c r="V208" s="339">
        <f t="shared" si="6"/>
        <v>108104.42</v>
      </c>
      <c r="W208" s="4" t="str">
        <f>IF(V208='2.3 Augex (C)- Nominal values'!AX30,"Yes","No")</f>
        <v>Yes</v>
      </c>
    </row>
    <row r="209" spans="2:23">
      <c r="B209" s="350">
        <f>+'2.3 Augex (C)- Nominal values'!B31</f>
        <v>30064304</v>
      </c>
      <c r="C209" s="58"/>
      <c r="D209" s="58"/>
      <c r="E209" s="58"/>
      <c r="F209" s="58"/>
      <c r="G209" s="58"/>
      <c r="H209" s="58"/>
      <c r="I209" s="58"/>
      <c r="J209" s="58"/>
      <c r="K209" s="58"/>
      <c r="L209" s="58"/>
      <c r="M209" s="430" t="str">
        <f>+'2.3 Augex (A) - Nominal values'!N31</f>
        <v>CPMNN01197</v>
      </c>
      <c r="N209" s="351"/>
      <c r="O209" s="351">
        <v>3700.54</v>
      </c>
      <c r="P209" s="354"/>
      <c r="Q209" s="354"/>
      <c r="R209" s="354"/>
      <c r="S209" s="354"/>
      <c r="T209" s="351"/>
      <c r="U209" s="351"/>
      <c r="V209" s="339">
        <f t="shared" si="6"/>
        <v>3700.54</v>
      </c>
      <c r="W209" s="4" t="str">
        <f>IF(V209='2.3 Augex (C)- Nominal values'!AX31,"Yes","No")</f>
        <v>Yes</v>
      </c>
    </row>
    <row r="210" spans="2:23">
      <c r="B210" s="350" t="str">
        <f>+'2.3 Augex (C)- Nominal values'!B32</f>
        <v>82647119</v>
      </c>
      <c r="C210" s="58"/>
      <c r="D210" s="58"/>
      <c r="E210" s="58"/>
      <c r="F210" s="58"/>
      <c r="G210" s="58"/>
      <c r="H210" s="58"/>
      <c r="I210" s="58"/>
      <c r="J210" s="58"/>
      <c r="K210" s="58"/>
      <c r="L210" s="58"/>
      <c r="M210" s="430" t="str">
        <f>+'2.3 Augex (A) - Nominal values'!N32</f>
        <v>CPMNN01306</v>
      </c>
      <c r="N210" s="351"/>
      <c r="O210" s="351"/>
      <c r="P210" s="354"/>
      <c r="Q210" s="354"/>
      <c r="R210" s="354"/>
      <c r="S210" s="354"/>
      <c r="T210" s="351"/>
      <c r="U210" s="351"/>
      <c r="V210" s="339">
        <f t="shared" si="6"/>
        <v>0</v>
      </c>
      <c r="W210" s="4" t="str">
        <f>IF(V210='2.3 Augex (C)- Nominal values'!AX32,"Yes","No")</f>
        <v>Yes</v>
      </c>
    </row>
    <row r="211" spans="2:23">
      <c r="B211" s="350" t="str">
        <f>+'2.3 Augex (C)- Nominal values'!B33</f>
        <v>20011587</v>
      </c>
      <c r="C211" s="58"/>
      <c r="D211" s="58"/>
      <c r="E211" s="58"/>
      <c r="F211" s="58"/>
      <c r="G211" s="58"/>
      <c r="H211" s="58"/>
      <c r="I211" s="58"/>
      <c r="J211" s="58"/>
      <c r="K211" s="58"/>
      <c r="L211" s="58"/>
      <c r="M211" s="430" t="str">
        <f>+'2.3 Augex (A) - Nominal values'!N33</f>
        <v>CPMNN01346</v>
      </c>
      <c r="N211" s="351"/>
      <c r="O211" s="351"/>
      <c r="P211" s="354"/>
      <c r="Q211" s="354"/>
      <c r="R211" s="354"/>
      <c r="S211" s="351"/>
      <c r="T211" s="351"/>
      <c r="U211" s="351"/>
      <c r="V211" s="339">
        <f t="shared" si="6"/>
        <v>0</v>
      </c>
      <c r="W211" s="4" t="str">
        <f>IF(V211='2.3 Augex (C)- Nominal values'!AX33,"Yes","No")</f>
        <v>Yes</v>
      </c>
    </row>
    <row r="212" spans="2:23">
      <c r="B212" s="350">
        <f>+'2.3 Augex (C)- Nominal values'!B34</f>
        <v>81622293</v>
      </c>
      <c r="C212" s="58"/>
      <c r="D212" s="58"/>
      <c r="E212" s="58"/>
      <c r="F212" s="58"/>
      <c r="G212" s="58"/>
      <c r="H212" s="58"/>
      <c r="I212" s="58"/>
      <c r="J212" s="58"/>
      <c r="K212" s="58"/>
      <c r="L212" s="58"/>
      <c r="M212" s="430" t="str">
        <f>+'2.3 Augex (A) - Nominal values'!N34</f>
        <v>CPMNN01450</v>
      </c>
      <c r="N212" s="351"/>
      <c r="O212" s="351"/>
      <c r="P212" s="354"/>
      <c r="Q212" s="354"/>
      <c r="R212" s="354"/>
      <c r="S212" s="354"/>
      <c r="T212" s="351"/>
      <c r="U212" s="351"/>
      <c r="V212" s="339">
        <f t="shared" si="6"/>
        <v>0</v>
      </c>
      <c r="W212" s="4" t="str">
        <f>IF(V212='2.3 Augex (C)- Nominal values'!AX34,"Yes","No")</f>
        <v>Yes</v>
      </c>
    </row>
    <row r="213" spans="2:23">
      <c r="B213" s="350">
        <f>+'2.3 Augex (C)- Nominal values'!B35</f>
        <v>82613244</v>
      </c>
      <c r="C213" s="58"/>
      <c r="D213" s="58"/>
      <c r="E213" s="58"/>
      <c r="F213" s="58"/>
      <c r="G213" s="58"/>
      <c r="H213" s="58"/>
      <c r="I213" s="58"/>
      <c r="J213" s="58"/>
      <c r="K213" s="58"/>
      <c r="L213" s="58"/>
      <c r="M213" s="430" t="str">
        <f>+'2.3 Augex (A) - Nominal values'!N35</f>
        <v>CPMNS00367</v>
      </c>
      <c r="N213" s="351"/>
      <c r="O213" s="351"/>
      <c r="P213" s="354"/>
      <c r="Q213" s="354"/>
      <c r="R213" s="354"/>
      <c r="S213" s="354"/>
      <c r="T213" s="351"/>
      <c r="U213" s="351"/>
      <c r="V213" s="339">
        <f t="shared" si="6"/>
        <v>0</v>
      </c>
      <c r="W213" s="4" t="str">
        <f>IF(V213='2.3 Augex (C)- Nominal values'!AX35,"Yes","No")</f>
        <v>Yes</v>
      </c>
    </row>
    <row r="214" spans="2:23">
      <c r="B214" s="350">
        <f>+'2.3 Augex (C)- Nominal values'!B36</f>
        <v>40222461</v>
      </c>
      <c r="C214" s="58"/>
      <c r="D214" s="58"/>
      <c r="E214" s="58"/>
      <c r="F214" s="58"/>
      <c r="G214" s="58"/>
      <c r="H214" s="58"/>
      <c r="I214" s="58"/>
      <c r="J214" s="58"/>
      <c r="K214" s="58"/>
      <c r="L214" s="58"/>
      <c r="M214" s="430" t="str">
        <f>+'2.3 Augex (A) - Nominal values'!N36</f>
        <v>CPMNS00567</v>
      </c>
      <c r="N214" s="351"/>
      <c r="O214" s="351"/>
      <c r="P214" s="354"/>
      <c r="Q214" s="354"/>
      <c r="R214" s="354"/>
      <c r="S214" s="354"/>
      <c r="T214" s="351"/>
      <c r="U214" s="351"/>
      <c r="V214" s="339">
        <f t="shared" si="6"/>
        <v>0</v>
      </c>
      <c r="W214" s="4" t="str">
        <f>IF(V214='2.3 Augex (C)- Nominal values'!AX36,"Yes","No")</f>
        <v>Yes</v>
      </c>
    </row>
    <row r="215" spans="2:23">
      <c r="B215" s="350">
        <f>+'2.3 Augex (C)- Nominal values'!B37</f>
        <v>0</v>
      </c>
      <c r="C215" s="58"/>
      <c r="D215" s="58"/>
      <c r="E215" s="58"/>
      <c r="F215" s="58"/>
      <c r="G215" s="58"/>
      <c r="H215" s="58"/>
      <c r="I215" s="58"/>
      <c r="J215" s="58"/>
      <c r="K215" s="58"/>
      <c r="L215" s="58"/>
      <c r="M215" s="430">
        <f>+'2.3 Augex (A) - Nominal values'!N37</f>
        <v>0</v>
      </c>
      <c r="N215" s="351"/>
      <c r="O215" s="351"/>
      <c r="P215" s="354"/>
      <c r="Q215" s="354"/>
      <c r="R215" s="354"/>
      <c r="S215" s="354"/>
      <c r="T215" s="351"/>
      <c r="U215" s="351"/>
      <c r="V215" s="339">
        <f t="shared" si="6"/>
        <v>0</v>
      </c>
      <c r="W215" s="4" t="str">
        <f>IF(V215='2.3 Augex (C)- Nominal values'!AX37,"Yes","No")</f>
        <v>Yes</v>
      </c>
    </row>
    <row r="216" spans="2:23">
      <c r="B216" s="350">
        <f>+'2.3 Augex (C)- Nominal values'!B38</f>
        <v>0</v>
      </c>
      <c r="C216" s="58"/>
      <c r="D216" s="58"/>
      <c r="E216" s="58"/>
      <c r="F216" s="58"/>
      <c r="G216" s="58"/>
      <c r="H216" s="58"/>
      <c r="I216" s="58"/>
      <c r="J216" s="58"/>
      <c r="K216" s="58"/>
      <c r="L216" s="58"/>
      <c r="M216" s="430">
        <f>+'2.3 Augex (A) - Nominal values'!N38</f>
        <v>0</v>
      </c>
      <c r="N216" s="351"/>
      <c r="O216" s="351"/>
      <c r="P216" s="351"/>
      <c r="Q216" s="354"/>
      <c r="R216" s="354"/>
      <c r="S216" s="354"/>
      <c r="T216" s="351"/>
      <c r="U216" s="351"/>
      <c r="V216" s="339">
        <f t="shared" si="6"/>
        <v>0</v>
      </c>
      <c r="W216" s="4" t="str">
        <f>IF(V216='2.3 Augex (C)- Nominal values'!AX38,"Yes","No")</f>
        <v>Yes</v>
      </c>
    </row>
    <row r="217" spans="2:23">
      <c r="B217" s="350">
        <f>+'2.3 Augex (C)- Nominal values'!B39</f>
        <v>0</v>
      </c>
      <c r="C217" s="58"/>
      <c r="D217" s="58"/>
      <c r="E217" s="58"/>
      <c r="F217" s="58"/>
      <c r="G217" s="58"/>
      <c r="H217" s="58"/>
      <c r="I217" s="58"/>
      <c r="J217" s="58"/>
      <c r="K217" s="58"/>
      <c r="L217" s="58"/>
      <c r="M217" s="430">
        <f>+'2.3 Augex (A) - Nominal values'!N39</f>
        <v>0</v>
      </c>
      <c r="N217" s="351"/>
      <c r="O217" s="351"/>
      <c r="P217" s="351"/>
      <c r="Q217" s="351"/>
      <c r="R217" s="351"/>
      <c r="S217" s="351"/>
      <c r="T217" s="351"/>
      <c r="U217" s="351"/>
      <c r="V217" s="339">
        <f t="shared" si="6"/>
        <v>0</v>
      </c>
      <c r="W217" s="4" t="str">
        <f>IF(V217='2.3 Augex (C)- Nominal values'!AX39,"Yes","No")</f>
        <v>Yes</v>
      </c>
    </row>
    <row r="218" spans="2:23">
      <c r="B218" s="350">
        <f>+'2.3 Augex (C)- Nominal values'!B40</f>
        <v>0</v>
      </c>
      <c r="C218" s="58"/>
      <c r="D218" s="58"/>
      <c r="E218" s="58"/>
      <c r="F218" s="58"/>
      <c r="G218" s="58"/>
      <c r="H218" s="58"/>
      <c r="I218" s="58"/>
      <c r="J218" s="58"/>
      <c r="K218" s="58"/>
      <c r="L218" s="58"/>
      <c r="M218" s="430">
        <f>+'2.3 Augex (A) - Nominal values'!N40</f>
        <v>0</v>
      </c>
      <c r="N218" s="351"/>
      <c r="O218" s="351"/>
      <c r="P218" s="351"/>
      <c r="Q218" s="351"/>
      <c r="R218" s="351"/>
      <c r="S218" s="351"/>
      <c r="T218" s="351"/>
      <c r="U218" s="351"/>
      <c r="V218" s="339">
        <f t="shared" si="6"/>
        <v>0</v>
      </c>
      <c r="W218" s="4" t="str">
        <f>IF(V218='2.3 Augex (C)- Nominal values'!AX40,"Yes","No")</f>
        <v>Yes</v>
      </c>
    </row>
    <row r="219" spans="2:23">
      <c r="B219" s="350">
        <f>+'2.3 Augex (C)- Nominal values'!B41</f>
        <v>0</v>
      </c>
      <c r="C219" s="58"/>
      <c r="D219" s="58"/>
      <c r="E219" s="58"/>
      <c r="F219" s="58"/>
      <c r="G219" s="58"/>
      <c r="H219" s="58"/>
      <c r="I219" s="58"/>
      <c r="J219" s="58"/>
      <c r="K219" s="58"/>
      <c r="L219" s="58"/>
      <c r="M219" s="430">
        <f>+'2.3 Augex (A) - Nominal values'!N41</f>
        <v>0</v>
      </c>
      <c r="N219" s="351"/>
      <c r="O219" s="351"/>
      <c r="P219" s="351"/>
      <c r="Q219" s="351"/>
      <c r="R219" s="351"/>
      <c r="S219" s="351"/>
      <c r="T219" s="351"/>
      <c r="U219" s="351"/>
      <c r="V219" s="339">
        <f t="shared" si="6"/>
        <v>0</v>
      </c>
      <c r="W219" s="4" t="str">
        <f>IF(V219='2.3 Augex (C)- Nominal values'!AX41,"Yes","No")</f>
        <v>Yes</v>
      </c>
    </row>
    <row r="220" spans="2:23">
      <c r="B220" s="350">
        <f>+'2.3 Augex (C)- Nominal values'!B42</f>
        <v>0</v>
      </c>
      <c r="C220" s="58"/>
      <c r="D220" s="58"/>
      <c r="E220" s="58"/>
      <c r="F220" s="58"/>
      <c r="G220" s="58"/>
      <c r="H220" s="58"/>
      <c r="I220" s="58"/>
      <c r="J220" s="58"/>
      <c r="K220" s="58"/>
      <c r="L220" s="58"/>
      <c r="M220" s="430">
        <f>+'2.3 Augex (A) - Nominal values'!N42</f>
        <v>0</v>
      </c>
      <c r="N220" s="351"/>
      <c r="O220" s="351"/>
      <c r="P220" s="351"/>
      <c r="Q220" s="351"/>
      <c r="R220" s="351"/>
      <c r="S220" s="351"/>
      <c r="T220" s="351"/>
      <c r="U220" s="351"/>
      <c r="V220" s="339">
        <f t="shared" si="6"/>
        <v>0</v>
      </c>
      <c r="W220" s="4" t="str">
        <f>IF(V220='2.3 Augex (C)- Nominal values'!AX42,"Yes","No")</f>
        <v>Yes</v>
      </c>
    </row>
    <row r="221" spans="2:23">
      <c r="B221" s="350">
        <f>+'2.3 Augex (C)- Nominal values'!B43</f>
        <v>0</v>
      </c>
      <c r="C221" s="58"/>
      <c r="D221" s="58"/>
      <c r="E221" s="58"/>
      <c r="F221" s="58"/>
      <c r="G221" s="58"/>
      <c r="H221" s="58"/>
      <c r="I221" s="58"/>
      <c r="J221" s="58"/>
      <c r="K221" s="58"/>
      <c r="L221" s="58"/>
      <c r="M221" s="430">
        <f>+'2.3 Augex (A) - Nominal values'!N43</f>
        <v>0</v>
      </c>
      <c r="N221" s="351"/>
      <c r="O221" s="351"/>
      <c r="P221" s="351"/>
      <c r="Q221" s="351"/>
      <c r="R221" s="351"/>
      <c r="S221" s="351"/>
      <c r="T221" s="351"/>
      <c r="U221" s="351"/>
      <c r="V221" s="339">
        <f t="shared" si="6"/>
        <v>0</v>
      </c>
      <c r="W221" s="4" t="str">
        <f>IF(V221='2.3 Augex (C)- Nominal values'!AX43,"Yes","No")</f>
        <v>Yes</v>
      </c>
    </row>
    <row r="222" spans="2:23">
      <c r="B222" s="350">
        <f>+'2.3 Augex (C)- Nominal values'!B44</f>
        <v>0</v>
      </c>
      <c r="C222" s="58"/>
      <c r="D222" s="58"/>
      <c r="E222" s="58"/>
      <c r="F222" s="58"/>
      <c r="G222" s="58"/>
      <c r="H222" s="58"/>
      <c r="I222" s="58"/>
      <c r="J222" s="58"/>
      <c r="K222" s="58"/>
      <c r="L222" s="58"/>
      <c r="M222" s="430">
        <f>+'2.3 Augex (A) - Nominal values'!N44</f>
        <v>0</v>
      </c>
      <c r="N222" s="351"/>
      <c r="O222" s="351"/>
      <c r="P222" s="351"/>
      <c r="Q222" s="351"/>
      <c r="R222" s="351"/>
      <c r="S222" s="351"/>
      <c r="T222" s="351"/>
      <c r="U222" s="351"/>
      <c r="V222" s="339">
        <f t="shared" si="6"/>
        <v>0</v>
      </c>
      <c r="W222" s="4" t="str">
        <f>IF(V222='2.3 Augex (C)- Nominal values'!AX44,"Yes","No")</f>
        <v>Yes</v>
      </c>
    </row>
    <row r="223" spans="2:23">
      <c r="B223" s="350">
        <f>+'2.3 Augex (C)- Nominal values'!B45</f>
        <v>0</v>
      </c>
      <c r="C223" s="58"/>
      <c r="D223" s="58"/>
      <c r="E223" s="58"/>
      <c r="F223" s="58"/>
      <c r="G223" s="58"/>
      <c r="H223" s="58"/>
      <c r="I223" s="58"/>
      <c r="J223" s="58"/>
      <c r="K223" s="58"/>
      <c r="L223" s="58"/>
      <c r="M223" s="430">
        <f>+'2.3 Augex (A) - Nominal values'!N45</f>
        <v>0</v>
      </c>
      <c r="N223" s="351"/>
      <c r="O223" s="351"/>
      <c r="P223" s="351"/>
      <c r="Q223" s="351"/>
      <c r="R223" s="351"/>
      <c r="S223" s="351"/>
      <c r="T223" s="351"/>
      <c r="U223" s="351"/>
      <c r="V223" s="339">
        <f t="shared" si="6"/>
        <v>0</v>
      </c>
      <c r="W223" s="4" t="str">
        <f>IF(V223='2.3 Augex (C)- Nominal values'!AX45,"Yes","No")</f>
        <v>Yes</v>
      </c>
    </row>
    <row r="224" spans="2:23">
      <c r="B224" s="350">
        <f>+'2.3 Augex (C)- Nominal values'!B46</f>
        <v>0</v>
      </c>
      <c r="C224" s="58"/>
      <c r="D224" s="58"/>
      <c r="E224" s="58"/>
      <c r="F224" s="58"/>
      <c r="G224" s="58"/>
      <c r="H224" s="58"/>
      <c r="I224" s="58"/>
      <c r="J224" s="58"/>
      <c r="K224" s="58"/>
      <c r="L224" s="58"/>
      <c r="M224" s="430">
        <f>+'2.3 Augex (A) - Nominal values'!N46</f>
        <v>0</v>
      </c>
      <c r="N224" s="351"/>
      <c r="O224" s="351"/>
      <c r="P224" s="351"/>
      <c r="Q224" s="351"/>
      <c r="R224" s="351"/>
      <c r="S224" s="351"/>
      <c r="T224" s="351"/>
      <c r="U224" s="351"/>
      <c r="V224" s="339">
        <f t="shared" si="6"/>
        <v>0</v>
      </c>
      <c r="W224" s="4" t="str">
        <f>IF(V224='2.3 Augex (C)- Nominal values'!AX46,"Yes","No")</f>
        <v>Yes</v>
      </c>
    </row>
    <row r="225" spans="2:23">
      <c r="B225" s="350">
        <f>+'2.3 Augex (C)- Nominal values'!B47</f>
        <v>0</v>
      </c>
      <c r="C225" s="58"/>
      <c r="D225" s="58"/>
      <c r="E225" s="58"/>
      <c r="F225" s="58"/>
      <c r="G225" s="58"/>
      <c r="H225" s="58"/>
      <c r="I225" s="58"/>
      <c r="J225" s="58"/>
      <c r="K225" s="58"/>
      <c r="L225" s="58"/>
      <c r="M225" s="430">
        <f>+'2.3 Augex (A) - Nominal values'!N47</f>
        <v>0</v>
      </c>
      <c r="N225" s="351"/>
      <c r="O225" s="351"/>
      <c r="P225" s="351"/>
      <c r="Q225" s="351"/>
      <c r="R225" s="351"/>
      <c r="S225" s="351"/>
      <c r="T225" s="351"/>
      <c r="U225" s="351"/>
      <c r="V225" s="339">
        <f t="shared" si="6"/>
        <v>0</v>
      </c>
      <c r="W225" s="4" t="str">
        <f>IF(V225='2.3 Augex (C)- Nominal values'!AX47,"Yes","No")</f>
        <v>Yes</v>
      </c>
    </row>
    <row r="226" spans="2:23">
      <c r="B226" s="350">
        <f>+'2.3 Augex (C)- Nominal values'!B48</f>
        <v>0</v>
      </c>
      <c r="C226" s="58"/>
      <c r="D226" s="58"/>
      <c r="E226" s="58"/>
      <c r="F226" s="58"/>
      <c r="G226" s="58"/>
      <c r="H226" s="58"/>
      <c r="I226" s="58"/>
      <c r="J226" s="58"/>
      <c r="K226" s="58"/>
      <c r="L226" s="58"/>
      <c r="M226" s="430">
        <f>+'2.3 Augex (A) - Nominal values'!N48</f>
        <v>0</v>
      </c>
      <c r="N226" s="351"/>
      <c r="O226" s="351"/>
      <c r="P226" s="351"/>
      <c r="Q226" s="351"/>
      <c r="R226" s="351"/>
      <c r="S226" s="351"/>
      <c r="T226" s="351"/>
      <c r="U226" s="351"/>
      <c r="V226" s="339">
        <f t="shared" si="6"/>
        <v>0</v>
      </c>
      <c r="W226" s="4" t="str">
        <f>IF(V226='2.3 Augex (C)- Nominal values'!AX48,"Yes","No")</f>
        <v>Yes</v>
      </c>
    </row>
    <row r="227" spans="2:23">
      <c r="B227" s="350">
        <f>+'2.3 Augex (C)- Nominal values'!B49</f>
        <v>0</v>
      </c>
      <c r="C227" s="58"/>
      <c r="D227" s="58"/>
      <c r="E227" s="58"/>
      <c r="F227" s="58"/>
      <c r="G227" s="58"/>
      <c r="H227" s="58"/>
      <c r="I227" s="58"/>
      <c r="J227" s="58"/>
      <c r="K227" s="58"/>
      <c r="L227" s="58"/>
      <c r="M227" s="430">
        <f>+'2.3 Augex (A) - Nominal values'!N49</f>
        <v>0</v>
      </c>
      <c r="N227" s="351"/>
      <c r="O227" s="351"/>
      <c r="P227" s="351"/>
      <c r="Q227" s="351"/>
      <c r="R227" s="351"/>
      <c r="S227" s="351"/>
      <c r="T227" s="351"/>
      <c r="U227" s="351"/>
      <c r="V227" s="339">
        <f t="shared" si="6"/>
        <v>0</v>
      </c>
      <c r="W227" s="4" t="str">
        <f>IF(V227='2.3 Augex (C)- Nominal values'!AX49,"Yes","No")</f>
        <v>Yes</v>
      </c>
    </row>
    <row r="228" spans="2:23">
      <c r="B228" s="350">
        <f>+'2.3 Augex (C)- Nominal values'!B50</f>
        <v>0</v>
      </c>
      <c r="C228" s="58"/>
      <c r="D228" s="58"/>
      <c r="E228" s="58"/>
      <c r="F228" s="58"/>
      <c r="G228" s="58"/>
      <c r="H228" s="58"/>
      <c r="I228" s="58"/>
      <c r="J228" s="58"/>
      <c r="K228" s="58"/>
      <c r="L228" s="58"/>
      <c r="M228" s="430">
        <f>+'2.3 Augex (A) - Nominal values'!N50</f>
        <v>0</v>
      </c>
      <c r="N228" s="351"/>
      <c r="O228" s="351"/>
      <c r="P228" s="351"/>
      <c r="Q228" s="351"/>
      <c r="R228" s="351"/>
      <c r="S228" s="351"/>
      <c r="T228" s="351"/>
      <c r="U228" s="351"/>
      <c r="V228" s="339">
        <f t="shared" si="6"/>
        <v>0</v>
      </c>
      <c r="W228" s="4" t="str">
        <f>IF(V228='2.3 Augex (C)- Nominal values'!AX50,"Yes","No")</f>
        <v>Yes</v>
      </c>
    </row>
    <row r="229" spans="2:23">
      <c r="B229" s="350">
        <f>+'2.3 Augex (C)- Nominal values'!B51</f>
        <v>0</v>
      </c>
      <c r="C229" s="58"/>
      <c r="D229" s="58"/>
      <c r="E229" s="58"/>
      <c r="F229" s="58"/>
      <c r="G229" s="58"/>
      <c r="H229" s="58"/>
      <c r="I229" s="58"/>
      <c r="J229" s="58"/>
      <c r="K229" s="58"/>
      <c r="L229" s="58"/>
      <c r="M229" s="430">
        <f>+'2.3 Augex (A) - Nominal values'!N51</f>
        <v>0</v>
      </c>
      <c r="N229" s="351"/>
      <c r="O229" s="351"/>
      <c r="P229" s="351"/>
      <c r="Q229" s="351"/>
      <c r="R229" s="351"/>
      <c r="S229" s="351"/>
      <c r="T229" s="351"/>
      <c r="U229" s="351"/>
      <c r="V229" s="339">
        <f t="shared" si="6"/>
        <v>0</v>
      </c>
      <c r="W229" s="4" t="str">
        <f>IF(V229='2.3 Augex (C)- Nominal values'!AX51,"Yes","No")</f>
        <v>Yes</v>
      </c>
    </row>
    <row r="230" spans="2:23">
      <c r="B230" s="350">
        <f>+'2.3 Augex (C)- Nominal values'!B52</f>
        <v>0</v>
      </c>
      <c r="C230" s="58"/>
      <c r="D230" s="58"/>
      <c r="E230" s="58"/>
      <c r="F230" s="58"/>
      <c r="G230" s="58"/>
      <c r="H230" s="58"/>
      <c r="I230" s="58"/>
      <c r="J230" s="58"/>
      <c r="K230" s="58"/>
      <c r="L230" s="58"/>
      <c r="M230" s="430">
        <f>+'2.3 Augex (A) - Nominal values'!N52</f>
        <v>0</v>
      </c>
      <c r="N230" s="351"/>
      <c r="O230" s="351"/>
      <c r="P230" s="351"/>
      <c r="Q230" s="351"/>
      <c r="R230" s="351"/>
      <c r="S230" s="351"/>
      <c r="T230" s="351"/>
      <c r="U230" s="351"/>
      <c r="V230" s="339">
        <f t="shared" si="6"/>
        <v>0</v>
      </c>
      <c r="W230" s="4" t="str">
        <f>IF(V230='2.3 Augex (C)- Nominal values'!AX52,"Yes","No")</f>
        <v>Yes</v>
      </c>
    </row>
    <row r="231" spans="2:23">
      <c r="B231" s="350">
        <f>+'2.3 Augex (C)- Nominal values'!B53</f>
        <v>0</v>
      </c>
      <c r="C231" s="58"/>
      <c r="D231" s="58"/>
      <c r="E231" s="58"/>
      <c r="F231" s="58"/>
      <c r="G231" s="58"/>
      <c r="H231" s="58"/>
      <c r="I231" s="58"/>
      <c r="J231" s="58"/>
      <c r="K231" s="58"/>
      <c r="L231" s="58"/>
      <c r="M231" s="430">
        <f>+'2.3 Augex (A) - Nominal values'!N53</f>
        <v>0</v>
      </c>
      <c r="N231" s="351"/>
      <c r="O231" s="351"/>
      <c r="P231" s="351"/>
      <c r="Q231" s="351"/>
      <c r="R231" s="351"/>
      <c r="S231" s="351"/>
      <c r="T231" s="351"/>
      <c r="U231" s="351"/>
      <c r="V231" s="339">
        <f t="shared" si="6"/>
        <v>0</v>
      </c>
      <c r="W231" s="4" t="str">
        <f>IF(V231='2.3 Augex (C)- Nominal values'!AX53,"Yes","No")</f>
        <v>Yes</v>
      </c>
    </row>
    <row r="232" spans="2:23">
      <c r="B232" s="350">
        <f>+'2.3 Augex (C)- Nominal values'!B54</f>
        <v>0</v>
      </c>
      <c r="C232" s="58"/>
      <c r="D232" s="58"/>
      <c r="E232" s="58"/>
      <c r="F232" s="58"/>
      <c r="G232" s="58"/>
      <c r="H232" s="58"/>
      <c r="I232" s="58"/>
      <c r="J232" s="58"/>
      <c r="K232" s="58"/>
      <c r="L232" s="58"/>
      <c r="M232" s="430">
        <f>+'2.3 Augex (A) - Nominal values'!N54</f>
        <v>0</v>
      </c>
      <c r="N232" s="351"/>
      <c r="O232" s="351"/>
      <c r="P232" s="351"/>
      <c r="Q232" s="351"/>
      <c r="R232" s="351"/>
      <c r="S232" s="351"/>
      <c r="T232" s="351"/>
      <c r="U232" s="351"/>
      <c r="V232" s="339">
        <f t="shared" si="6"/>
        <v>0</v>
      </c>
      <c r="W232" s="4" t="str">
        <f>IF(V232='2.3 Augex (C)- Nominal values'!AX54,"Yes","No")</f>
        <v>Yes</v>
      </c>
    </row>
    <row r="233" spans="2:23">
      <c r="B233" s="350">
        <f>+'2.3 Augex (C)- Nominal values'!B55</f>
        <v>0</v>
      </c>
      <c r="C233" s="58"/>
      <c r="D233" s="58"/>
      <c r="E233" s="58"/>
      <c r="F233" s="58"/>
      <c r="G233" s="58"/>
      <c r="H233" s="58"/>
      <c r="I233" s="58"/>
      <c r="J233" s="58"/>
      <c r="K233" s="58"/>
      <c r="L233" s="58"/>
      <c r="M233" s="430">
        <f>+'2.3 Augex (A) - Nominal values'!N55</f>
        <v>0</v>
      </c>
      <c r="N233" s="351"/>
      <c r="O233" s="351"/>
      <c r="P233" s="351"/>
      <c r="Q233" s="351"/>
      <c r="R233" s="351"/>
      <c r="S233" s="351"/>
      <c r="T233" s="351"/>
      <c r="U233" s="351"/>
      <c r="V233" s="339">
        <f t="shared" si="6"/>
        <v>0</v>
      </c>
      <c r="W233" s="4" t="str">
        <f>IF(V233='2.3 Augex (C)- Nominal values'!AX55,"Yes","No")</f>
        <v>Yes</v>
      </c>
    </row>
    <row r="234" spans="2:23">
      <c r="B234" s="350">
        <f>+'2.3 Augex (C)- Nominal values'!B56</f>
        <v>0</v>
      </c>
      <c r="C234" s="58"/>
      <c r="D234" s="58"/>
      <c r="E234" s="58"/>
      <c r="F234" s="58"/>
      <c r="G234" s="58"/>
      <c r="H234" s="58"/>
      <c r="I234" s="58"/>
      <c r="J234" s="58"/>
      <c r="K234" s="58"/>
      <c r="L234" s="58"/>
      <c r="M234" s="430">
        <f>+'2.3 Augex (A) - Nominal values'!N56</f>
        <v>0</v>
      </c>
      <c r="N234" s="351"/>
      <c r="O234" s="351"/>
      <c r="P234" s="351"/>
      <c r="Q234" s="351"/>
      <c r="R234" s="351"/>
      <c r="S234" s="351"/>
      <c r="T234" s="351"/>
      <c r="U234" s="351"/>
      <c r="V234" s="339">
        <f t="shared" si="6"/>
        <v>0</v>
      </c>
      <c r="W234" s="4" t="str">
        <f>IF(V234='2.3 Augex (C)- Nominal values'!AX56,"Yes","No")</f>
        <v>Yes</v>
      </c>
    </row>
    <row r="235" spans="2:23">
      <c r="B235" s="350">
        <f>+'2.3 Augex (C)- Nominal values'!B57</f>
        <v>0</v>
      </c>
      <c r="C235" s="58"/>
      <c r="D235" s="58"/>
      <c r="E235" s="58"/>
      <c r="F235" s="58"/>
      <c r="G235" s="58"/>
      <c r="H235" s="58"/>
      <c r="I235" s="58"/>
      <c r="J235" s="58"/>
      <c r="K235" s="58"/>
      <c r="L235" s="58"/>
      <c r="M235" s="430">
        <f>+'2.3 Augex (A) - Nominal values'!N57</f>
        <v>0</v>
      </c>
      <c r="N235" s="351"/>
      <c r="O235" s="351"/>
      <c r="P235" s="351"/>
      <c r="Q235" s="351"/>
      <c r="R235" s="351"/>
      <c r="S235" s="351"/>
      <c r="T235" s="351"/>
      <c r="U235" s="351"/>
      <c r="V235" s="339">
        <f t="shared" si="6"/>
        <v>0</v>
      </c>
      <c r="W235" s="4" t="str">
        <f>IF(V235='2.3 Augex (C)- Nominal values'!AX57,"Yes","No")</f>
        <v>Yes</v>
      </c>
    </row>
    <row r="236" spans="2:23">
      <c r="B236" s="350">
        <f>+'2.3 Augex (C)- Nominal values'!B58</f>
        <v>0</v>
      </c>
      <c r="C236" s="58"/>
      <c r="D236" s="58"/>
      <c r="E236" s="58"/>
      <c r="F236" s="58"/>
      <c r="G236" s="58"/>
      <c r="H236" s="58"/>
      <c r="I236" s="58"/>
      <c r="J236" s="58"/>
      <c r="K236" s="58"/>
      <c r="L236" s="58"/>
      <c r="M236" s="430">
        <f>+'2.3 Augex (A) - Nominal values'!N58</f>
        <v>0</v>
      </c>
      <c r="N236" s="351"/>
      <c r="O236" s="351"/>
      <c r="P236" s="351"/>
      <c r="Q236" s="351"/>
      <c r="R236" s="351"/>
      <c r="S236" s="351"/>
      <c r="T236" s="351"/>
      <c r="U236" s="351"/>
      <c r="V236" s="339">
        <f t="shared" si="6"/>
        <v>0</v>
      </c>
      <c r="W236" s="4" t="str">
        <f>IF(V236='2.3 Augex (C)- Nominal values'!AX58,"Yes","No")</f>
        <v>Yes</v>
      </c>
    </row>
    <row r="237" spans="2:23">
      <c r="B237" s="350">
        <f>+'2.3 Augex (C)- Nominal values'!B59</f>
        <v>0</v>
      </c>
      <c r="C237" s="58"/>
      <c r="D237" s="58"/>
      <c r="E237" s="58"/>
      <c r="F237" s="58"/>
      <c r="G237" s="58"/>
      <c r="H237" s="58"/>
      <c r="I237" s="58"/>
      <c r="J237" s="58"/>
      <c r="K237" s="58"/>
      <c r="L237" s="58"/>
      <c r="M237" s="430">
        <f>+'2.3 Augex (A) - Nominal values'!N59</f>
        <v>0</v>
      </c>
      <c r="N237" s="351"/>
      <c r="O237" s="351"/>
      <c r="P237" s="351"/>
      <c r="Q237" s="351"/>
      <c r="R237" s="351"/>
      <c r="S237" s="351"/>
      <c r="T237" s="351"/>
      <c r="U237" s="351"/>
      <c r="V237" s="339">
        <f t="shared" si="6"/>
        <v>0</v>
      </c>
      <c r="W237" s="4" t="str">
        <f>IF(V237='2.3 Augex (C)- Nominal values'!AX59,"Yes","No")</f>
        <v>Yes</v>
      </c>
    </row>
    <row r="238" spans="2:23">
      <c r="B238" s="350">
        <f>+'2.3 Augex (C)- Nominal values'!B60</f>
        <v>0</v>
      </c>
      <c r="C238" s="58"/>
      <c r="D238" s="58"/>
      <c r="E238" s="58"/>
      <c r="F238" s="58"/>
      <c r="G238" s="58"/>
      <c r="H238" s="58"/>
      <c r="I238" s="58"/>
      <c r="J238" s="58"/>
      <c r="K238" s="58"/>
      <c r="L238" s="58"/>
      <c r="M238" s="430">
        <f>+'2.3 Augex (A) - Nominal values'!N60</f>
        <v>0</v>
      </c>
      <c r="N238" s="351"/>
      <c r="O238" s="351"/>
      <c r="P238" s="351"/>
      <c r="Q238" s="351"/>
      <c r="R238" s="351"/>
      <c r="S238" s="351"/>
      <c r="T238" s="351"/>
      <c r="U238" s="351"/>
      <c r="V238" s="339">
        <f t="shared" si="6"/>
        <v>0</v>
      </c>
      <c r="W238" s="4" t="str">
        <f>IF(V238='2.3 Augex (C)- Nominal values'!AX60,"Yes","No")</f>
        <v>Yes</v>
      </c>
    </row>
    <row r="239" spans="2:23">
      <c r="B239" s="350">
        <f>+'2.3 Augex (C)- Nominal values'!B61</f>
        <v>0</v>
      </c>
      <c r="C239" s="58"/>
      <c r="D239" s="58"/>
      <c r="E239" s="58"/>
      <c r="F239" s="58"/>
      <c r="G239" s="58"/>
      <c r="H239" s="58"/>
      <c r="I239" s="58"/>
      <c r="J239" s="58"/>
      <c r="K239" s="58"/>
      <c r="L239" s="58"/>
      <c r="M239" s="430">
        <f>+'2.3 Augex (A) - Nominal values'!N61</f>
        <v>0</v>
      </c>
      <c r="N239" s="351"/>
      <c r="O239" s="351"/>
      <c r="P239" s="351"/>
      <c r="Q239" s="351"/>
      <c r="R239" s="351"/>
      <c r="S239" s="351"/>
      <c r="T239" s="351"/>
      <c r="U239" s="351"/>
      <c r="V239" s="339">
        <f t="shared" si="6"/>
        <v>0</v>
      </c>
      <c r="W239" s="4" t="str">
        <f>IF(V239='2.3 Augex (C)- Nominal values'!AX61,"Yes","No")</f>
        <v>Yes</v>
      </c>
    </row>
    <row r="240" spans="2:23">
      <c r="B240" s="350">
        <f>+'2.3 Augex (C)- Nominal values'!B62</f>
        <v>0</v>
      </c>
      <c r="C240" s="58"/>
      <c r="D240" s="58"/>
      <c r="E240" s="58"/>
      <c r="F240" s="58"/>
      <c r="G240" s="58"/>
      <c r="H240" s="58"/>
      <c r="I240" s="58"/>
      <c r="J240" s="58"/>
      <c r="K240" s="58"/>
      <c r="L240" s="58"/>
      <c r="M240" s="430">
        <f>+'2.3 Augex (A) - Nominal values'!N62</f>
        <v>0</v>
      </c>
      <c r="N240" s="351"/>
      <c r="O240" s="351"/>
      <c r="P240" s="351"/>
      <c r="Q240" s="351"/>
      <c r="R240" s="351"/>
      <c r="S240" s="351"/>
      <c r="T240" s="351"/>
      <c r="U240" s="351"/>
      <c r="V240" s="339">
        <f t="shared" si="6"/>
        <v>0</v>
      </c>
      <c r="W240" s="4" t="str">
        <f>IF(V240='2.3 Augex (C)- Nominal values'!AX62,"Yes","No")</f>
        <v>Yes</v>
      </c>
    </row>
    <row r="241" spans="2:26">
      <c r="B241" s="350">
        <f>+'2.3 Augex (C)- Nominal values'!B63</f>
        <v>0</v>
      </c>
      <c r="C241" s="58"/>
      <c r="D241" s="58"/>
      <c r="E241" s="58"/>
      <c r="F241" s="58"/>
      <c r="G241" s="58"/>
      <c r="H241" s="58"/>
      <c r="I241" s="58"/>
      <c r="J241" s="58"/>
      <c r="K241" s="58"/>
      <c r="L241" s="58"/>
      <c r="M241" s="430">
        <f>+'2.3 Augex (A) - Nominal values'!N63</f>
        <v>0</v>
      </c>
      <c r="N241" s="351"/>
      <c r="O241" s="351"/>
      <c r="P241" s="351"/>
      <c r="Q241" s="351"/>
      <c r="R241" s="351"/>
      <c r="S241" s="351"/>
      <c r="T241" s="351"/>
      <c r="U241" s="351"/>
      <c r="V241" s="339">
        <f t="shared" si="6"/>
        <v>0</v>
      </c>
      <c r="W241" s="4" t="str">
        <f>IF(V241='2.3 Augex (C)- Nominal values'!AX63,"Yes","No")</f>
        <v>Yes</v>
      </c>
    </row>
    <row r="242" spans="2:26">
      <c r="B242" s="350">
        <f>+'2.3 Augex (C)- Nominal values'!B64</f>
        <v>0</v>
      </c>
      <c r="C242" s="58"/>
      <c r="D242" s="58"/>
      <c r="E242" s="58"/>
      <c r="F242" s="58"/>
      <c r="G242" s="58"/>
      <c r="H242" s="58"/>
      <c r="I242" s="58"/>
      <c r="J242" s="58"/>
      <c r="K242" s="58"/>
      <c r="L242" s="58"/>
      <c r="M242" s="58"/>
      <c r="N242" s="351"/>
      <c r="O242" s="351"/>
      <c r="P242" s="351"/>
      <c r="Q242" s="351"/>
      <c r="R242" s="351"/>
      <c r="S242" s="351"/>
      <c r="T242" s="351"/>
      <c r="U242" s="351"/>
      <c r="V242" s="339">
        <f t="shared" si="6"/>
        <v>0</v>
      </c>
      <c r="W242" s="4" t="str">
        <f>IF(V242='2.3 Augex (C)- Nominal values'!AX64,"Yes","No")</f>
        <v>Yes</v>
      </c>
    </row>
    <row r="243" spans="2:26">
      <c r="B243" s="391" t="str">
        <f>+'2.3 Augex (C)- Nominal values'!B65</f>
        <v>NON MATERIAL PROJECTS</v>
      </c>
      <c r="C243" s="58"/>
      <c r="D243" s="58"/>
      <c r="E243" s="58"/>
      <c r="F243" s="58"/>
      <c r="G243" s="58"/>
      <c r="H243" s="58"/>
      <c r="I243" s="58"/>
      <c r="J243" s="58"/>
      <c r="K243" s="58"/>
      <c r="L243" s="58"/>
      <c r="M243" s="58"/>
      <c r="N243" s="351">
        <f>455+2000</f>
        <v>2455</v>
      </c>
      <c r="O243" s="351"/>
      <c r="P243" s="351">
        <v>528</v>
      </c>
      <c r="Q243" s="351">
        <v>73978</v>
      </c>
      <c r="R243" s="351">
        <v>108518</v>
      </c>
      <c r="S243" s="351">
        <v>2414</v>
      </c>
      <c r="T243" s="351"/>
      <c r="U243" s="351"/>
      <c r="V243" s="339">
        <f t="shared" si="6"/>
        <v>187893</v>
      </c>
      <c r="W243" s="4" t="str">
        <f>IF(V243='2.3 Augex (C)- Nominal values'!AW65,"Yes","No")</f>
        <v>No</v>
      </c>
    </row>
    <row r="244" spans="2:26" ht="15.75" thickBot="1">
      <c r="B244" s="177"/>
      <c r="C244" s="178"/>
      <c r="D244" s="178"/>
      <c r="E244" s="178"/>
      <c r="F244" s="178"/>
      <c r="G244" s="178"/>
      <c r="H244" s="178"/>
      <c r="I244" s="178"/>
      <c r="J244" s="178"/>
      <c r="K244" s="178"/>
      <c r="L244" s="178"/>
      <c r="M244" s="343"/>
      <c r="N244" s="504">
        <f>+SUM(N191:N243)</f>
        <v>100762.09</v>
      </c>
      <c r="O244" s="343">
        <f t="shared" ref="O244:V244" si="7">+SUM(O191:O243)</f>
        <v>111804.95999999999</v>
      </c>
      <c r="P244" s="343">
        <f t="shared" si="7"/>
        <v>1919704.51</v>
      </c>
      <c r="Q244" s="343">
        <f t="shared" si="7"/>
        <v>73978</v>
      </c>
      <c r="R244" s="343">
        <f t="shared" si="7"/>
        <v>2328319.19</v>
      </c>
      <c r="S244" s="343">
        <f t="shared" si="7"/>
        <v>2414</v>
      </c>
      <c r="T244" s="343">
        <f t="shared" si="7"/>
        <v>10804.92</v>
      </c>
      <c r="U244" s="343">
        <f t="shared" si="7"/>
        <v>0</v>
      </c>
      <c r="V244" s="343">
        <f t="shared" si="7"/>
        <v>4547787.67</v>
      </c>
      <c r="X244" s="33"/>
      <c r="Y244" s="33"/>
      <c r="Z244" s="33"/>
    </row>
    <row r="245" spans="2:26" ht="15.75" thickBot="1">
      <c r="B245" s="376" t="s">
        <v>143</v>
      </c>
      <c r="P245" s="217"/>
    </row>
    <row r="246" spans="2:26" ht="15.75" thickBot="1">
      <c r="B246" s="360" t="s">
        <v>17</v>
      </c>
      <c r="C246" s="361"/>
      <c r="D246" s="361"/>
      <c r="E246" s="361"/>
      <c r="F246" s="361"/>
      <c r="G246" s="361"/>
      <c r="H246" s="361"/>
      <c r="I246" s="361"/>
      <c r="J246" s="361"/>
      <c r="K246" s="361"/>
      <c r="L246" s="361"/>
      <c r="M246" s="413"/>
      <c r="N246" s="361"/>
      <c r="O246" s="361"/>
      <c r="P246" s="395"/>
      <c r="Q246" s="361"/>
      <c r="R246" s="361"/>
      <c r="S246" s="361"/>
      <c r="T246" s="361"/>
      <c r="U246" s="361"/>
      <c r="V246" s="362"/>
    </row>
    <row r="247" spans="2:26" ht="26.25" thickBot="1">
      <c r="B247" s="19" t="s">
        <v>55</v>
      </c>
      <c r="C247" s="20"/>
      <c r="D247" s="20"/>
      <c r="E247" s="20"/>
      <c r="F247" s="20"/>
      <c r="G247" s="20"/>
      <c r="H247" s="20"/>
      <c r="I247" s="20"/>
      <c r="J247" s="20"/>
      <c r="K247" s="20"/>
      <c r="L247" s="20"/>
      <c r="M247" s="344" t="s">
        <v>186</v>
      </c>
      <c r="N247" s="345" t="s">
        <v>149</v>
      </c>
      <c r="O247" s="345" t="s">
        <v>130</v>
      </c>
      <c r="P247" s="345" t="s">
        <v>131</v>
      </c>
      <c r="Q247" s="402" t="s">
        <v>132</v>
      </c>
      <c r="R247" s="345" t="s">
        <v>133</v>
      </c>
      <c r="S247" s="400" t="s">
        <v>134</v>
      </c>
      <c r="T247" s="335" t="s">
        <v>135</v>
      </c>
      <c r="U247" s="335" t="s">
        <v>136</v>
      </c>
      <c r="V247" s="338" t="s">
        <v>137</v>
      </c>
    </row>
    <row r="248" spans="2:26">
      <c r="B248" s="350" t="str">
        <f>+'2.3 Augex (C)- Nominal values'!B74</f>
        <v>82860724</v>
      </c>
      <c r="C248" s="118"/>
      <c r="D248" s="118"/>
      <c r="E248" s="118"/>
      <c r="F248" s="118"/>
      <c r="G248" s="118"/>
      <c r="H248" s="118"/>
      <c r="I248" s="118"/>
      <c r="J248" s="118"/>
      <c r="K248" s="118"/>
      <c r="L248" s="118"/>
      <c r="M248" s="438" t="str">
        <f>+'2.3 Augex (A) - Nominal values'!M74</f>
        <v>CPMNN00011</v>
      </c>
      <c r="N248" s="135"/>
      <c r="O248" s="135"/>
      <c r="P248" s="135"/>
      <c r="Q248" s="135"/>
      <c r="R248" s="135"/>
      <c r="S248" s="121"/>
      <c r="T248" s="122"/>
      <c r="U248" s="124"/>
      <c r="V248" s="339">
        <f>SUM(N248:U248)</f>
        <v>0</v>
      </c>
      <c r="W248" s="4" t="str">
        <f>IF(+V248='2.3 Augex (C)- Nominal values'!AU74,"Yes","No")</f>
        <v>Yes</v>
      </c>
    </row>
    <row r="249" spans="2:26">
      <c r="B249" s="350" t="str">
        <f>+'2.3 Augex (C)- Nominal values'!B75</f>
        <v>83842089; 83842085</v>
      </c>
      <c r="C249" s="133"/>
      <c r="D249" s="133"/>
      <c r="E249" s="133"/>
      <c r="F249" s="133"/>
      <c r="G249" s="133"/>
      <c r="H249" s="133"/>
      <c r="I249" s="133"/>
      <c r="J249" s="133"/>
      <c r="K249" s="133"/>
      <c r="L249" s="133"/>
      <c r="M249" s="438" t="str">
        <f>+'2.3 Augex (A) - Nominal values'!M75</f>
        <v>CPMNN00320</v>
      </c>
      <c r="N249" s="135"/>
      <c r="O249" s="135"/>
      <c r="P249" s="135"/>
      <c r="Q249" s="135"/>
      <c r="R249" s="135"/>
      <c r="S249" s="136"/>
      <c r="T249" s="137"/>
      <c r="U249" s="139"/>
      <c r="V249" s="339">
        <f t="shared" ref="V249:V302" si="8">SUM(N249:U249)</f>
        <v>0</v>
      </c>
      <c r="W249" s="4" t="str">
        <f>IF(+V249='2.3 Augex (C)- Nominal values'!AU75,"Yes","No")</f>
        <v>Yes</v>
      </c>
    </row>
    <row r="250" spans="2:26">
      <c r="B250" s="350" t="str">
        <f>+'2.3 Augex (C)- Nominal values'!B76</f>
        <v>83009518</v>
      </c>
      <c r="C250" s="133"/>
      <c r="D250" s="133"/>
      <c r="E250" s="133"/>
      <c r="F250" s="133"/>
      <c r="G250" s="133"/>
      <c r="H250" s="133"/>
      <c r="I250" s="133"/>
      <c r="J250" s="133"/>
      <c r="K250" s="133"/>
      <c r="L250" s="133"/>
      <c r="M250" s="438" t="str">
        <f>+'2.3 Augex (A) - Nominal values'!M76</f>
        <v>CPMNN00767</v>
      </c>
      <c r="N250" s="135"/>
      <c r="O250" s="135"/>
      <c r="P250" s="135"/>
      <c r="Q250" s="135"/>
      <c r="R250" s="135"/>
      <c r="S250" s="136"/>
      <c r="T250" s="137"/>
      <c r="U250" s="139"/>
      <c r="V250" s="339">
        <f t="shared" si="8"/>
        <v>0</v>
      </c>
      <c r="W250" s="4" t="str">
        <f>IF(+V250='2.3 Augex (C)- Nominal values'!AU76,"Yes","No")</f>
        <v>Yes</v>
      </c>
    </row>
    <row r="251" spans="2:26">
      <c r="B251" s="350" t="str">
        <f>+'2.3 Augex (C)- Nominal values'!B77</f>
        <v xml:space="preserve">83860139; 83860136  </v>
      </c>
      <c r="C251" s="133"/>
      <c r="D251" s="133"/>
      <c r="E251" s="133"/>
      <c r="F251" s="133"/>
      <c r="G251" s="133"/>
      <c r="H251" s="133"/>
      <c r="I251" s="133"/>
      <c r="J251" s="133"/>
      <c r="K251" s="133"/>
      <c r="L251" s="133"/>
      <c r="M251" s="438" t="str">
        <f>+'2.3 Augex (A) - Nominal values'!M77</f>
        <v>CPMNN00955</v>
      </c>
      <c r="N251" s="135"/>
      <c r="O251" s="135"/>
      <c r="P251" s="135"/>
      <c r="Q251" s="135"/>
      <c r="R251" s="135"/>
      <c r="S251" s="136"/>
      <c r="T251" s="137"/>
      <c r="U251" s="139"/>
      <c r="V251" s="339">
        <f t="shared" si="8"/>
        <v>0</v>
      </c>
      <c r="W251" s="4" t="str">
        <f>IF(+V251='2.3 Augex (C)- Nominal values'!AU77,"Yes","No")</f>
        <v>Yes</v>
      </c>
    </row>
    <row r="252" spans="2:26">
      <c r="B252" s="350" t="str">
        <f>+'2.3 Augex (C)- Nominal values'!B78</f>
        <v>82913608; 82913611</v>
      </c>
      <c r="C252" s="133"/>
      <c r="D252" s="133"/>
      <c r="E252" s="133"/>
      <c r="F252" s="133"/>
      <c r="G252" s="133"/>
      <c r="H252" s="133"/>
      <c r="I252" s="133"/>
      <c r="J252" s="133"/>
      <c r="K252" s="133"/>
      <c r="L252" s="133"/>
      <c r="M252" s="438" t="str">
        <f>+'2.3 Augex (A) - Nominal values'!M78</f>
        <v>CPMNN00980</v>
      </c>
      <c r="N252" s="135"/>
      <c r="O252" s="135"/>
      <c r="P252" s="135"/>
      <c r="Q252" s="135"/>
      <c r="R252" s="135"/>
      <c r="S252" s="136"/>
      <c r="T252" s="137"/>
      <c r="U252" s="139"/>
      <c r="V252" s="339">
        <f t="shared" si="8"/>
        <v>0</v>
      </c>
      <c r="W252" s="4" t="str">
        <f>IF(+V252='2.3 Augex (C)- Nominal values'!AU78,"Yes","No")</f>
        <v>Yes</v>
      </c>
    </row>
    <row r="253" spans="2:26">
      <c r="B253" s="350" t="str">
        <f>+'2.3 Augex (C)- Nominal values'!B79</f>
        <v>84186116; 84186121</v>
      </c>
      <c r="C253" s="133"/>
      <c r="D253" s="133"/>
      <c r="E253" s="133"/>
      <c r="F253" s="133"/>
      <c r="G253" s="133"/>
      <c r="H253" s="133"/>
      <c r="I253" s="133"/>
      <c r="J253" s="133"/>
      <c r="K253" s="133"/>
      <c r="L253" s="133"/>
      <c r="M253" s="438" t="str">
        <f>+'2.3 Augex (A) - Nominal values'!M79</f>
        <v>CPMNN01307</v>
      </c>
      <c r="N253" s="135"/>
      <c r="O253" s="135"/>
      <c r="P253" s="135"/>
      <c r="Q253" s="135"/>
      <c r="R253" s="135"/>
      <c r="S253" s="136"/>
      <c r="T253" s="137"/>
      <c r="U253" s="139"/>
      <c r="V253" s="339">
        <f t="shared" si="8"/>
        <v>0</v>
      </c>
      <c r="W253" s="4" t="str">
        <f>IF(+V253='2.3 Augex (C)- Nominal values'!AU79,"Yes","No")</f>
        <v>Yes</v>
      </c>
    </row>
    <row r="254" spans="2:26">
      <c r="B254" s="350" t="str">
        <f>+'2.3 Augex (C)- Nominal values'!B80</f>
        <v>83860011; 83860008</v>
      </c>
      <c r="C254" s="133"/>
      <c r="D254" s="133"/>
      <c r="E254" s="133"/>
      <c r="F254" s="133"/>
      <c r="G254" s="133"/>
      <c r="H254" s="133"/>
      <c r="I254" s="133"/>
      <c r="J254" s="133"/>
      <c r="K254" s="133"/>
      <c r="L254" s="133"/>
      <c r="M254" s="438" t="str">
        <f>+'2.3 Augex (A) - Nominal values'!M80</f>
        <v>CPMNN01470</v>
      </c>
      <c r="N254" s="135"/>
      <c r="O254" s="135"/>
      <c r="P254" s="135"/>
      <c r="Q254" s="135"/>
      <c r="R254" s="135"/>
      <c r="S254" s="136"/>
      <c r="T254" s="137"/>
      <c r="U254" s="139"/>
      <c r="V254" s="339">
        <f t="shared" si="8"/>
        <v>0</v>
      </c>
      <c r="W254" s="4" t="str">
        <f>IF(+V254='2.3 Augex (C)- Nominal values'!AU80,"Yes","No")</f>
        <v>Yes</v>
      </c>
    </row>
    <row r="255" spans="2:26">
      <c r="B255" s="350">
        <f>+'2.3 Augex (C)- Nominal values'!B81</f>
        <v>0</v>
      </c>
      <c r="C255" s="133"/>
      <c r="D255" s="133"/>
      <c r="E255" s="133"/>
      <c r="F255" s="133"/>
      <c r="G255" s="133"/>
      <c r="H255" s="133"/>
      <c r="I255" s="133"/>
      <c r="J255" s="133"/>
      <c r="K255" s="133"/>
      <c r="L255" s="133"/>
      <c r="M255" s="438">
        <f>+'2.3 Augex (A) - Nominal values'!M81</f>
        <v>0</v>
      </c>
      <c r="N255" s="135"/>
      <c r="O255" s="135"/>
      <c r="P255" s="135"/>
      <c r="Q255" s="135"/>
      <c r="R255" s="135"/>
      <c r="S255" s="136"/>
      <c r="T255" s="137"/>
      <c r="U255" s="139"/>
      <c r="V255" s="339">
        <f t="shared" si="8"/>
        <v>0</v>
      </c>
      <c r="W255" s="4" t="str">
        <f>IF(+V255='2.3 Augex (C)- Nominal values'!AU81,"Yes","No")</f>
        <v>Yes</v>
      </c>
    </row>
    <row r="256" spans="2:26">
      <c r="B256" s="350">
        <f>+'2.3 Augex (C)- Nominal values'!B82</f>
        <v>0</v>
      </c>
      <c r="C256" s="133"/>
      <c r="D256" s="133"/>
      <c r="E256" s="133"/>
      <c r="F256" s="133"/>
      <c r="G256" s="133"/>
      <c r="H256" s="133"/>
      <c r="I256" s="133"/>
      <c r="J256" s="133"/>
      <c r="K256" s="133"/>
      <c r="L256" s="133"/>
      <c r="M256" s="438">
        <f>+'2.3 Augex (A) - Nominal values'!M82</f>
        <v>0</v>
      </c>
      <c r="N256" s="135"/>
      <c r="O256" s="135"/>
      <c r="P256" s="135"/>
      <c r="Q256" s="135"/>
      <c r="R256" s="135"/>
      <c r="S256" s="136"/>
      <c r="T256" s="137"/>
      <c r="U256" s="139"/>
      <c r="V256" s="339">
        <f t="shared" si="8"/>
        <v>0</v>
      </c>
      <c r="W256" s="4" t="str">
        <f>IF(+V256='2.3 Augex (C)- Nominal values'!AU82,"Yes","No")</f>
        <v>Yes</v>
      </c>
    </row>
    <row r="257" spans="2:23">
      <c r="B257" s="350">
        <f>+'2.3 Augex (C)- Nominal values'!B83</f>
        <v>0</v>
      </c>
      <c r="C257" s="133"/>
      <c r="D257" s="133"/>
      <c r="E257" s="133"/>
      <c r="F257" s="133"/>
      <c r="G257" s="133"/>
      <c r="H257" s="133"/>
      <c r="I257" s="133"/>
      <c r="J257" s="133"/>
      <c r="K257" s="133"/>
      <c r="L257" s="133"/>
      <c r="M257" s="438">
        <f>+'2.3 Augex (A) - Nominal values'!M83</f>
        <v>0</v>
      </c>
      <c r="N257" s="135"/>
      <c r="O257" s="135"/>
      <c r="P257" s="135"/>
      <c r="Q257" s="135"/>
      <c r="R257" s="135"/>
      <c r="S257" s="136"/>
      <c r="T257" s="137"/>
      <c r="U257" s="139"/>
      <c r="V257" s="339">
        <f t="shared" si="8"/>
        <v>0</v>
      </c>
      <c r="W257" s="4" t="str">
        <f>IF(+V257='2.3 Augex (C)- Nominal values'!AU83,"Yes","No")</f>
        <v>Yes</v>
      </c>
    </row>
    <row r="258" spans="2:23">
      <c r="B258" s="350">
        <f>+'2.3 Augex (C)- Nominal values'!B84</f>
        <v>0</v>
      </c>
      <c r="C258" s="133"/>
      <c r="D258" s="133"/>
      <c r="E258" s="133"/>
      <c r="F258" s="133"/>
      <c r="G258" s="133"/>
      <c r="H258" s="133"/>
      <c r="I258" s="133"/>
      <c r="J258" s="133"/>
      <c r="K258" s="133"/>
      <c r="L258" s="133"/>
      <c r="M258" s="438">
        <f>+'2.3 Augex (A) - Nominal values'!M84</f>
        <v>0</v>
      </c>
      <c r="N258" s="135"/>
      <c r="O258" s="135"/>
      <c r="P258" s="135"/>
      <c r="Q258" s="135"/>
      <c r="R258" s="135"/>
      <c r="S258" s="136"/>
      <c r="T258" s="137"/>
      <c r="U258" s="139"/>
      <c r="V258" s="339">
        <f t="shared" si="8"/>
        <v>0</v>
      </c>
      <c r="W258" s="4" t="str">
        <f>IF(+V258='2.3 Augex (C)- Nominal values'!AU84,"Yes","No")</f>
        <v>Yes</v>
      </c>
    </row>
    <row r="259" spans="2:23">
      <c r="B259" s="350">
        <f>+'2.3 Augex (C)- Nominal values'!B85</f>
        <v>0</v>
      </c>
      <c r="C259" s="133"/>
      <c r="D259" s="133"/>
      <c r="E259" s="133"/>
      <c r="F259" s="133"/>
      <c r="G259" s="133"/>
      <c r="H259" s="133"/>
      <c r="I259" s="133"/>
      <c r="J259" s="133"/>
      <c r="K259" s="133"/>
      <c r="L259" s="133"/>
      <c r="M259" s="438">
        <f>+'2.3 Augex (A) - Nominal values'!M85</f>
        <v>0</v>
      </c>
      <c r="N259" s="135"/>
      <c r="O259" s="135"/>
      <c r="P259" s="135"/>
      <c r="Q259" s="135"/>
      <c r="R259" s="135"/>
      <c r="S259" s="136"/>
      <c r="T259" s="137"/>
      <c r="U259" s="139"/>
      <c r="V259" s="339">
        <f t="shared" si="8"/>
        <v>0</v>
      </c>
      <c r="W259" s="4" t="str">
        <f>IF(+V259='2.3 Augex (C)- Nominal values'!AU85,"Yes","No")</f>
        <v>Yes</v>
      </c>
    </row>
    <row r="260" spans="2:23">
      <c r="B260" s="350">
        <f>+'2.3 Augex (C)- Nominal values'!B86</f>
        <v>0</v>
      </c>
      <c r="C260" s="133"/>
      <c r="D260" s="133"/>
      <c r="E260" s="133"/>
      <c r="F260" s="133"/>
      <c r="G260" s="133"/>
      <c r="H260" s="133"/>
      <c r="I260" s="133"/>
      <c r="J260" s="133"/>
      <c r="K260" s="133"/>
      <c r="L260" s="133"/>
      <c r="M260" s="438">
        <f>+'2.3 Augex (A) - Nominal values'!M86</f>
        <v>0</v>
      </c>
      <c r="N260" s="135"/>
      <c r="O260" s="135"/>
      <c r="P260" s="135"/>
      <c r="Q260" s="135"/>
      <c r="R260" s="135"/>
      <c r="S260" s="136"/>
      <c r="T260" s="137"/>
      <c r="U260" s="139"/>
      <c r="V260" s="339">
        <f t="shared" si="8"/>
        <v>0</v>
      </c>
      <c r="W260" s="4" t="str">
        <f>IF(+V260='2.3 Augex (C)- Nominal values'!AU86,"Yes","No")</f>
        <v>Yes</v>
      </c>
    </row>
    <row r="261" spans="2:23">
      <c r="B261" s="350">
        <f>+'2.3 Augex (C)- Nominal values'!B87</f>
        <v>0</v>
      </c>
      <c r="C261" s="133"/>
      <c r="D261" s="133"/>
      <c r="E261" s="133"/>
      <c r="F261" s="133"/>
      <c r="G261" s="133"/>
      <c r="H261" s="133"/>
      <c r="I261" s="133"/>
      <c r="J261" s="133"/>
      <c r="K261" s="133"/>
      <c r="L261" s="133"/>
      <c r="M261" s="438">
        <f>+'2.3 Augex (A) - Nominal values'!M87</f>
        <v>0</v>
      </c>
      <c r="N261" s="135"/>
      <c r="O261" s="135"/>
      <c r="P261" s="135"/>
      <c r="Q261" s="135"/>
      <c r="R261" s="135"/>
      <c r="S261" s="136"/>
      <c r="T261" s="137"/>
      <c r="U261" s="139"/>
      <c r="V261" s="339">
        <f t="shared" si="8"/>
        <v>0</v>
      </c>
      <c r="W261" s="4" t="str">
        <f>IF(+V261='2.3 Augex (C)- Nominal values'!AU87,"Yes","No")</f>
        <v>Yes</v>
      </c>
    </row>
    <row r="262" spans="2:23">
      <c r="B262" s="350">
        <f>+'2.3 Augex (C)- Nominal values'!B88</f>
        <v>0</v>
      </c>
      <c r="C262" s="133"/>
      <c r="D262" s="133"/>
      <c r="E262" s="133"/>
      <c r="F262" s="133"/>
      <c r="G262" s="133"/>
      <c r="H262" s="133"/>
      <c r="I262" s="133"/>
      <c r="J262" s="133"/>
      <c r="K262" s="133"/>
      <c r="L262" s="133"/>
      <c r="M262" s="438">
        <f>+'2.3 Augex (A) - Nominal values'!M88</f>
        <v>0</v>
      </c>
      <c r="N262" s="135"/>
      <c r="O262" s="135"/>
      <c r="P262" s="135"/>
      <c r="Q262" s="135"/>
      <c r="R262" s="135"/>
      <c r="S262" s="136"/>
      <c r="T262" s="137"/>
      <c r="U262" s="139"/>
      <c r="V262" s="339">
        <f t="shared" si="8"/>
        <v>0</v>
      </c>
      <c r="W262" s="4" t="str">
        <f>IF(+V262='2.3 Augex (C)- Nominal values'!AU88,"Yes","No")</f>
        <v>Yes</v>
      </c>
    </row>
    <row r="263" spans="2:23">
      <c r="B263" s="350">
        <f>+'2.3 Augex (C)- Nominal values'!B89</f>
        <v>0</v>
      </c>
      <c r="C263" s="133"/>
      <c r="D263" s="133"/>
      <c r="E263" s="133"/>
      <c r="F263" s="133"/>
      <c r="G263" s="133"/>
      <c r="H263" s="133"/>
      <c r="I263" s="133"/>
      <c r="J263" s="133"/>
      <c r="K263" s="133"/>
      <c r="L263" s="133"/>
      <c r="M263" s="438">
        <f>+'2.3 Augex (A) - Nominal values'!M89</f>
        <v>0</v>
      </c>
      <c r="N263" s="135"/>
      <c r="O263" s="135"/>
      <c r="P263" s="135"/>
      <c r="Q263" s="135"/>
      <c r="R263" s="135"/>
      <c r="S263" s="136"/>
      <c r="T263" s="137"/>
      <c r="U263" s="139"/>
      <c r="V263" s="339">
        <f t="shared" si="8"/>
        <v>0</v>
      </c>
      <c r="W263" s="4" t="str">
        <f>IF(+V263='2.3 Augex (C)- Nominal values'!AU89,"Yes","No")</f>
        <v>Yes</v>
      </c>
    </row>
    <row r="264" spans="2:23">
      <c r="B264" s="350">
        <f>+'2.3 Augex (C)- Nominal values'!B90</f>
        <v>0</v>
      </c>
      <c r="C264" s="133"/>
      <c r="D264" s="133"/>
      <c r="E264" s="133"/>
      <c r="F264" s="133"/>
      <c r="G264" s="133"/>
      <c r="H264" s="133"/>
      <c r="I264" s="133"/>
      <c r="J264" s="133"/>
      <c r="K264" s="133"/>
      <c r="L264" s="133"/>
      <c r="M264" s="438">
        <f>+'2.3 Augex (A) - Nominal values'!M90</f>
        <v>0</v>
      </c>
      <c r="N264" s="135"/>
      <c r="O264" s="135"/>
      <c r="P264" s="135"/>
      <c r="Q264" s="135"/>
      <c r="R264" s="135"/>
      <c r="S264" s="136"/>
      <c r="T264" s="137"/>
      <c r="U264" s="139"/>
      <c r="V264" s="339">
        <f t="shared" si="8"/>
        <v>0</v>
      </c>
      <c r="W264" s="4" t="str">
        <f>IF(+V264='2.3 Augex (C)- Nominal values'!AU90,"Yes","No")</f>
        <v>Yes</v>
      </c>
    </row>
    <row r="265" spans="2:23">
      <c r="B265" s="350">
        <f>+'2.3 Augex (C)- Nominal values'!B91</f>
        <v>0</v>
      </c>
      <c r="C265" s="133"/>
      <c r="D265" s="133"/>
      <c r="E265" s="133"/>
      <c r="F265" s="133"/>
      <c r="G265" s="133"/>
      <c r="H265" s="133"/>
      <c r="I265" s="133"/>
      <c r="J265" s="133"/>
      <c r="K265" s="133"/>
      <c r="L265" s="133"/>
      <c r="M265" s="438">
        <f>+'2.3 Augex (A) - Nominal values'!M91</f>
        <v>0</v>
      </c>
      <c r="N265" s="135"/>
      <c r="O265" s="135"/>
      <c r="P265" s="135"/>
      <c r="Q265" s="135"/>
      <c r="R265" s="135"/>
      <c r="S265" s="136"/>
      <c r="T265" s="137"/>
      <c r="U265" s="139"/>
      <c r="V265" s="339">
        <f t="shared" si="8"/>
        <v>0</v>
      </c>
      <c r="W265" s="4" t="str">
        <f>IF(+V265='2.3 Augex (C)- Nominal values'!AU91,"Yes","No")</f>
        <v>Yes</v>
      </c>
    </row>
    <row r="266" spans="2:23">
      <c r="B266" s="350">
        <f>+'2.3 Augex (C)- Nominal values'!B92</f>
        <v>0</v>
      </c>
      <c r="C266" s="133"/>
      <c r="D266" s="133"/>
      <c r="E266" s="133"/>
      <c r="F266" s="133"/>
      <c r="G266" s="133"/>
      <c r="H266" s="133"/>
      <c r="I266" s="133"/>
      <c r="J266" s="133"/>
      <c r="K266" s="133"/>
      <c r="L266" s="133"/>
      <c r="M266" s="438">
        <f>+'2.3 Augex (A) - Nominal values'!M92</f>
        <v>0</v>
      </c>
      <c r="N266" s="135"/>
      <c r="O266" s="135"/>
      <c r="P266" s="135"/>
      <c r="Q266" s="135"/>
      <c r="R266" s="135"/>
      <c r="S266" s="136"/>
      <c r="T266" s="137"/>
      <c r="U266" s="139"/>
      <c r="V266" s="339">
        <f t="shared" si="8"/>
        <v>0</v>
      </c>
      <c r="W266" s="4" t="str">
        <f>IF(+V266='2.3 Augex (C)- Nominal values'!AU92,"Yes","No")</f>
        <v>Yes</v>
      </c>
    </row>
    <row r="267" spans="2:23">
      <c r="B267" s="350">
        <f>+'2.3 Augex (C)- Nominal values'!B93</f>
        <v>0</v>
      </c>
      <c r="C267" s="133"/>
      <c r="D267" s="133"/>
      <c r="E267" s="133"/>
      <c r="F267" s="133"/>
      <c r="G267" s="133"/>
      <c r="H267" s="133"/>
      <c r="I267" s="133"/>
      <c r="J267" s="133"/>
      <c r="K267" s="133"/>
      <c r="L267" s="133"/>
      <c r="M267" s="438">
        <f>+'2.3 Augex (A) - Nominal values'!M93</f>
        <v>0</v>
      </c>
      <c r="N267" s="135"/>
      <c r="O267" s="135"/>
      <c r="P267" s="135"/>
      <c r="Q267" s="135"/>
      <c r="R267" s="135"/>
      <c r="S267" s="136"/>
      <c r="T267" s="137"/>
      <c r="U267" s="139"/>
      <c r="V267" s="339">
        <f t="shared" si="8"/>
        <v>0</v>
      </c>
      <c r="W267" s="4" t="str">
        <f>IF(+V267='2.3 Augex (C)- Nominal values'!AU93,"Yes","No")</f>
        <v>Yes</v>
      </c>
    </row>
    <row r="268" spans="2:23">
      <c r="B268" s="350">
        <f>+'2.3 Augex (C)- Nominal values'!B94</f>
        <v>0</v>
      </c>
      <c r="C268" s="133"/>
      <c r="D268" s="133"/>
      <c r="E268" s="133"/>
      <c r="F268" s="133"/>
      <c r="G268" s="133"/>
      <c r="H268" s="133"/>
      <c r="I268" s="133"/>
      <c r="J268" s="133"/>
      <c r="K268" s="133"/>
      <c r="L268" s="133"/>
      <c r="M268" s="438">
        <f>+'2.3 Augex (A) - Nominal values'!M94</f>
        <v>0</v>
      </c>
      <c r="N268" s="135"/>
      <c r="O268" s="135"/>
      <c r="P268" s="135"/>
      <c r="Q268" s="135"/>
      <c r="R268" s="135"/>
      <c r="S268" s="136"/>
      <c r="T268" s="137"/>
      <c r="U268" s="139"/>
      <c r="V268" s="339">
        <f t="shared" si="8"/>
        <v>0</v>
      </c>
      <c r="W268" s="4" t="str">
        <f>IF(+V268='2.3 Augex (C)- Nominal values'!AU94,"Yes","No")</f>
        <v>Yes</v>
      </c>
    </row>
    <row r="269" spans="2:23">
      <c r="B269" s="350">
        <f>+'2.3 Augex (C)- Nominal values'!B95</f>
        <v>0</v>
      </c>
      <c r="C269" s="149"/>
      <c r="D269" s="149"/>
      <c r="E269" s="149"/>
      <c r="F269" s="149"/>
      <c r="G269" s="149"/>
      <c r="H269" s="149"/>
      <c r="I269" s="149"/>
      <c r="J269" s="149"/>
      <c r="K269" s="149"/>
      <c r="L269" s="149"/>
      <c r="M269" s="438">
        <f>+'2.3 Augex (A) - Nominal values'!M95</f>
        <v>0</v>
      </c>
      <c r="N269" s="347"/>
      <c r="O269" s="347"/>
      <c r="P269" s="347"/>
      <c r="Q269" s="347"/>
      <c r="R269" s="347"/>
      <c r="S269" s="136"/>
      <c r="T269" s="137"/>
      <c r="U269" s="139"/>
      <c r="V269" s="339">
        <f t="shared" si="8"/>
        <v>0</v>
      </c>
      <c r="W269" s="4" t="str">
        <f>IF(+V269='2.3 Augex (C)- Nominal values'!AU95,"Yes","No")</f>
        <v>Yes</v>
      </c>
    </row>
    <row r="270" spans="2:23">
      <c r="B270" s="350">
        <f>+'2.3 Augex (C)- Nominal values'!B96</f>
        <v>0</v>
      </c>
      <c r="C270" s="149"/>
      <c r="D270" s="149"/>
      <c r="E270" s="149"/>
      <c r="F270" s="149"/>
      <c r="G270" s="149"/>
      <c r="H270" s="149"/>
      <c r="I270" s="149"/>
      <c r="J270" s="149"/>
      <c r="K270" s="149"/>
      <c r="L270" s="149"/>
      <c r="M270" s="438">
        <f>+'2.3 Augex (A) - Nominal values'!M96</f>
        <v>0</v>
      </c>
      <c r="N270" s="347"/>
      <c r="O270" s="347"/>
      <c r="P270" s="347"/>
      <c r="Q270" s="347"/>
      <c r="R270" s="347"/>
      <c r="S270" s="136"/>
      <c r="T270" s="137"/>
      <c r="U270" s="139"/>
      <c r="V270" s="339">
        <f t="shared" si="8"/>
        <v>0</v>
      </c>
      <c r="W270" s="4" t="str">
        <f>IF(+V270='2.3 Augex (C)- Nominal values'!AU96,"Yes","No")</f>
        <v>Yes</v>
      </c>
    </row>
    <row r="271" spans="2:23">
      <c r="B271" s="350">
        <f>+'2.3 Augex (C)- Nominal values'!B97</f>
        <v>0</v>
      </c>
      <c r="C271" s="149"/>
      <c r="D271" s="149"/>
      <c r="E271" s="149"/>
      <c r="F271" s="149"/>
      <c r="G271" s="149"/>
      <c r="H271" s="149"/>
      <c r="I271" s="149"/>
      <c r="J271" s="149"/>
      <c r="K271" s="149"/>
      <c r="L271" s="149"/>
      <c r="M271" s="438">
        <f>+'2.3 Augex (A) - Nominal values'!M97</f>
        <v>0</v>
      </c>
      <c r="N271" s="347"/>
      <c r="O271" s="347"/>
      <c r="P271" s="347"/>
      <c r="Q271" s="347"/>
      <c r="R271" s="347"/>
      <c r="S271" s="136"/>
      <c r="T271" s="137"/>
      <c r="U271" s="139"/>
      <c r="V271" s="339">
        <f t="shared" si="8"/>
        <v>0</v>
      </c>
      <c r="W271" s="4" t="str">
        <f>IF(+V271='2.3 Augex (C)- Nominal values'!AU97,"Yes","No")</f>
        <v>Yes</v>
      </c>
    </row>
    <row r="272" spans="2:23">
      <c r="B272" s="350">
        <f>+'2.3 Augex (C)- Nominal values'!B98</f>
        <v>0</v>
      </c>
      <c r="C272" s="149"/>
      <c r="D272" s="149"/>
      <c r="E272" s="149"/>
      <c r="F272" s="149"/>
      <c r="G272" s="149"/>
      <c r="H272" s="149"/>
      <c r="I272" s="149"/>
      <c r="J272" s="149"/>
      <c r="K272" s="149"/>
      <c r="L272" s="149"/>
      <c r="M272" s="438">
        <f>+'2.3 Augex (A) - Nominal values'!M98</f>
        <v>0</v>
      </c>
      <c r="N272" s="347"/>
      <c r="O272" s="347"/>
      <c r="P272" s="347"/>
      <c r="Q272" s="347"/>
      <c r="R272" s="347"/>
      <c r="S272" s="136"/>
      <c r="T272" s="137"/>
      <c r="U272" s="139"/>
      <c r="V272" s="339">
        <f t="shared" si="8"/>
        <v>0</v>
      </c>
      <c r="W272" s="4" t="str">
        <f>IF(+V272='2.3 Augex (C)- Nominal values'!AU98,"Yes","No")</f>
        <v>Yes</v>
      </c>
    </row>
    <row r="273" spans="2:23">
      <c r="B273" s="350">
        <f>+'2.3 Augex (C)- Nominal values'!B99</f>
        <v>0</v>
      </c>
      <c r="C273" s="149"/>
      <c r="D273" s="149"/>
      <c r="E273" s="149"/>
      <c r="F273" s="149"/>
      <c r="G273" s="149"/>
      <c r="H273" s="149"/>
      <c r="I273" s="149"/>
      <c r="J273" s="149"/>
      <c r="K273" s="149"/>
      <c r="L273" s="149"/>
      <c r="M273" s="438">
        <f>+'2.3 Augex (A) - Nominal values'!M99</f>
        <v>0</v>
      </c>
      <c r="N273" s="347"/>
      <c r="O273" s="347"/>
      <c r="P273" s="347"/>
      <c r="Q273" s="347"/>
      <c r="R273" s="347"/>
      <c r="S273" s="136"/>
      <c r="T273" s="137"/>
      <c r="U273" s="139"/>
      <c r="V273" s="339">
        <f t="shared" si="8"/>
        <v>0</v>
      </c>
      <c r="W273" s="4" t="str">
        <f>IF(+V273='2.3 Augex (C)- Nominal values'!AU99,"Yes","No")</f>
        <v>Yes</v>
      </c>
    </row>
    <row r="274" spans="2:23">
      <c r="B274" s="350">
        <f>+'2.3 Augex (C)- Nominal values'!B100</f>
        <v>0</v>
      </c>
      <c r="C274" s="149"/>
      <c r="D274" s="149"/>
      <c r="E274" s="149"/>
      <c r="F274" s="149"/>
      <c r="G274" s="149"/>
      <c r="H274" s="149"/>
      <c r="I274" s="149"/>
      <c r="J274" s="149"/>
      <c r="K274" s="149"/>
      <c r="L274" s="149"/>
      <c r="M274" s="438">
        <f>+'2.3 Augex (A) - Nominal values'!M100</f>
        <v>0</v>
      </c>
      <c r="N274" s="347"/>
      <c r="O274" s="347"/>
      <c r="P274" s="347"/>
      <c r="Q274" s="347"/>
      <c r="R274" s="347"/>
      <c r="S274" s="136"/>
      <c r="T274" s="137"/>
      <c r="U274" s="139"/>
      <c r="V274" s="339">
        <f t="shared" si="8"/>
        <v>0</v>
      </c>
      <c r="W274" s="4" t="str">
        <f>IF(+V274='2.3 Augex (C)- Nominal values'!AU100,"Yes","No")</f>
        <v>Yes</v>
      </c>
    </row>
    <row r="275" spans="2:23">
      <c r="B275" s="350">
        <f>+'2.3 Augex (C)- Nominal values'!B101</f>
        <v>0</v>
      </c>
      <c r="C275" s="149"/>
      <c r="D275" s="149"/>
      <c r="E275" s="149"/>
      <c r="F275" s="149"/>
      <c r="G275" s="149"/>
      <c r="H275" s="149"/>
      <c r="I275" s="149"/>
      <c r="J275" s="149"/>
      <c r="K275" s="149"/>
      <c r="L275" s="149"/>
      <c r="M275" s="438">
        <f>+'2.3 Augex (A) - Nominal values'!M101</f>
        <v>0</v>
      </c>
      <c r="N275" s="347"/>
      <c r="O275" s="347"/>
      <c r="P275" s="347"/>
      <c r="Q275" s="347"/>
      <c r="R275" s="347"/>
      <c r="S275" s="136"/>
      <c r="T275" s="137"/>
      <c r="U275" s="139"/>
      <c r="V275" s="339">
        <f t="shared" si="8"/>
        <v>0</v>
      </c>
      <c r="W275" s="4" t="str">
        <f>IF(+V275='2.3 Augex (C)- Nominal values'!AU101,"Yes","No")</f>
        <v>Yes</v>
      </c>
    </row>
    <row r="276" spans="2:23">
      <c r="B276" s="350">
        <f>+'2.3 Augex (C)- Nominal values'!B102</f>
        <v>0</v>
      </c>
      <c r="C276" s="149"/>
      <c r="D276" s="149"/>
      <c r="E276" s="149"/>
      <c r="F276" s="149"/>
      <c r="G276" s="149"/>
      <c r="H276" s="149"/>
      <c r="I276" s="149"/>
      <c r="J276" s="149"/>
      <c r="K276" s="149"/>
      <c r="L276" s="149"/>
      <c r="M276" s="438">
        <f>+'2.3 Augex (A) - Nominal values'!M102</f>
        <v>0</v>
      </c>
      <c r="N276" s="347"/>
      <c r="O276" s="347"/>
      <c r="P276" s="347"/>
      <c r="Q276" s="347"/>
      <c r="R276" s="347"/>
      <c r="S276" s="136"/>
      <c r="T276" s="137"/>
      <c r="U276" s="139"/>
      <c r="V276" s="339">
        <f t="shared" si="8"/>
        <v>0</v>
      </c>
      <c r="W276" s="4" t="str">
        <f>IF(+V276='2.3 Augex (C)- Nominal values'!AU102,"Yes","No")</f>
        <v>Yes</v>
      </c>
    </row>
    <row r="277" spans="2:23">
      <c r="B277" s="350">
        <f>+'2.3 Augex (C)- Nominal values'!B103</f>
        <v>0</v>
      </c>
      <c r="C277" s="149"/>
      <c r="D277" s="149"/>
      <c r="E277" s="149"/>
      <c r="F277" s="149"/>
      <c r="G277" s="149"/>
      <c r="H277" s="149"/>
      <c r="I277" s="149"/>
      <c r="J277" s="149"/>
      <c r="K277" s="149"/>
      <c r="L277" s="149"/>
      <c r="M277" s="438">
        <f>+'2.3 Augex (A) - Nominal values'!M103</f>
        <v>0</v>
      </c>
      <c r="N277" s="347"/>
      <c r="O277" s="347"/>
      <c r="P277" s="347"/>
      <c r="Q277" s="347"/>
      <c r="R277" s="347"/>
      <c r="S277" s="136"/>
      <c r="T277" s="137"/>
      <c r="U277" s="139"/>
      <c r="V277" s="339">
        <f t="shared" si="8"/>
        <v>0</v>
      </c>
      <c r="W277" s="4" t="str">
        <f>IF(+V277='2.3 Augex (C)- Nominal values'!AU103,"Yes","No")</f>
        <v>Yes</v>
      </c>
    </row>
    <row r="278" spans="2:23">
      <c r="B278" s="350">
        <f>+'2.3 Augex (C)- Nominal values'!B104</f>
        <v>0</v>
      </c>
      <c r="C278" s="149"/>
      <c r="D278" s="149"/>
      <c r="E278" s="149"/>
      <c r="F278" s="149"/>
      <c r="G278" s="149"/>
      <c r="H278" s="149"/>
      <c r="I278" s="149"/>
      <c r="J278" s="149"/>
      <c r="K278" s="149"/>
      <c r="L278" s="149"/>
      <c r="M278" s="438">
        <f>+'2.3 Augex (A) - Nominal values'!M104</f>
        <v>0</v>
      </c>
      <c r="N278" s="347"/>
      <c r="O278" s="347"/>
      <c r="P278" s="347"/>
      <c r="Q278" s="347"/>
      <c r="R278" s="347"/>
      <c r="S278" s="136"/>
      <c r="T278" s="137"/>
      <c r="U278" s="139"/>
      <c r="V278" s="339">
        <f t="shared" si="8"/>
        <v>0</v>
      </c>
      <c r="W278" s="4" t="str">
        <f>IF(+V278='2.3 Augex (C)- Nominal values'!AU104,"Yes","No")</f>
        <v>Yes</v>
      </c>
    </row>
    <row r="279" spans="2:23">
      <c r="B279" s="350">
        <f>+'2.3 Augex (C)- Nominal values'!B105</f>
        <v>0</v>
      </c>
      <c r="C279" s="149"/>
      <c r="D279" s="149"/>
      <c r="E279" s="149"/>
      <c r="F279" s="149"/>
      <c r="G279" s="149"/>
      <c r="H279" s="149"/>
      <c r="I279" s="149"/>
      <c r="J279" s="149"/>
      <c r="K279" s="149"/>
      <c r="L279" s="149"/>
      <c r="M279" s="438">
        <f>+'2.3 Augex (A) - Nominal values'!M105</f>
        <v>0</v>
      </c>
      <c r="N279" s="347"/>
      <c r="O279" s="347"/>
      <c r="P279" s="347"/>
      <c r="Q279" s="347"/>
      <c r="R279" s="347"/>
      <c r="S279" s="136"/>
      <c r="T279" s="137"/>
      <c r="U279" s="139"/>
      <c r="V279" s="339">
        <f t="shared" si="8"/>
        <v>0</v>
      </c>
      <c r="W279" s="4" t="str">
        <f>IF(+V279='2.3 Augex (C)- Nominal values'!AU105,"Yes","No")</f>
        <v>Yes</v>
      </c>
    </row>
    <row r="280" spans="2:23">
      <c r="B280" s="350">
        <f>+'2.3 Augex (C)- Nominal values'!B106</f>
        <v>0</v>
      </c>
      <c r="C280" s="149"/>
      <c r="D280" s="149"/>
      <c r="E280" s="149"/>
      <c r="F280" s="149"/>
      <c r="G280" s="149"/>
      <c r="H280" s="149"/>
      <c r="I280" s="149"/>
      <c r="J280" s="149"/>
      <c r="K280" s="149"/>
      <c r="L280" s="149"/>
      <c r="M280" s="438">
        <f>+'2.3 Augex (A) - Nominal values'!M106</f>
        <v>0</v>
      </c>
      <c r="N280" s="347"/>
      <c r="O280" s="347"/>
      <c r="P280" s="347"/>
      <c r="Q280" s="347"/>
      <c r="R280" s="347"/>
      <c r="S280" s="136"/>
      <c r="T280" s="137"/>
      <c r="U280" s="139"/>
      <c r="V280" s="339">
        <f t="shared" si="8"/>
        <v>0</v>
      </c>
      <c r="W280" s="4" t="str">
        <f>IF(+V280='2.3 Augex (C)- Nominal values'!AU106,"Yes","No")</f>
        <v>Yes</v>
      </c>
    </row>
    <row r="281" spans="2:23">
      <c r="B281" s="350">
        <f>+'2.3 Augex (C)- Nominal values'!B107</f>
        <v>0</v>
      </c>
      <c r="C281" s="149"/>
      <c r="D281" s="149"/>
      <c r="E281" s="149"/>
      <c r="F281" s="149"/>
      <c r="G281" s="149"/>
      <c r="H281" s="149"/>
      <c r="I281" s="149"/>
      <c r="J281" s="149"/>
      <c r="K281" s="149"/>
      <c r="L281" s="149"/>
      <c r="M281" s="438">
        <f>+'2.3 Augex (A) - Nominal values'!M107</f>
        <v>0</v>
      </c>
      <c r="N281" s="347"/>
      <c r="O281" s="347"/>
      <c r="P281" s="347"/>
      <c r="Q281" s="347"/>
      <c r="R281" s="347"/>
      <c r="S281" s="136"/>
      <c r="T281" s="137"/>
      <c r="U281" s="139"/>
      <c r="V281" s="339">
        <f t="shared" si="8"/>
        <v>0</v>
      </c>
      <c r="W281" s="4" t="str">
        <f>IF(+V281='2.3 Augex (C)- Nominal values'!AU107,"Yes","No")</f>
        <v>Yes</v>
      </c>
    </row>
    <row r="282" spans="2:23">
      <c r="B282" s="350">
        <f>+'2.3 Augex (C)- Nominal values'!B108</f>
        <v>0</v>
      </c>
      <c r="C282" s="149"/>
      <c r="D282" s="149"/>
      <c r="E282" s="149"/>
      <c r="F282" s="149"/>
      <c r="G282" s="149"/>
      <c r="H282" s="149"/>
      <c r="I282" s="149"/>
      <c r="J282" s="149"/>
      <c r="K282" s="149"/>
      <c r="L282" s="149"/>
      <c r="M282" s="438">
        <f>+'2.3 Augex (A) - Nominal values'!M108</f>
        <v>0</v>
      </c>
      <c r="N282" s="347"/>
      <c r="O282" s="347"/>
      <c r="P282" s="347"/>
      <c r="Q282" s="347"/>
      <c r="R282" s="347"/>
      <c r="S282" s="136"/>
      <c r="T282" s="137"/>
      <c r="U282" s="139"/>
      <c r="V282" s="339">
        <f t="shared" si="8"/>
        <v>0</v>
      </c>
      <c r="W282" s="4" t="str">
        <f>IF(+V282='2.3 Augex (C)- Nominal values'!AU108,"Yes","No")</f>
        <v>Yes</v>
      </c>
    </row>
    <row r="283" spans="2:23">
      <c r="B283" s="350">
        <f>+'2.3 Augex (C)- Nominal values'!B109</f>
        <v>0</v>
      </c>
      <c r="C283" s="149"/>
      <c r="D283" s="149"/>
      <c r="E283" s="149"/>
      <c r="F283" s="149"/>
      <c r="G283" s="149"/>
      <c r="H283" s="149"/>
      <c r="I283" s="149"/>
      <c r="J283" s="149"/>
      <c r="K283" s="149"/>
      <c r="L283" s="149"/>
      <c r="M283" s="438">
        <f>+'2.3 Augex (A) - Nominal values'!M109</f>
        <v>0</v>
      </c>
      <c r="N283" s="347"/>
      <c r="O283" s="347"/>
      <c r="P283" s="347"/>
      <c r="Q283" s="347"/>
      <c r="R283" s="347"/>
      <c r="S283" s="136"/>
      <c r="T283" s="137"/>
      <c r="U283" s="139"/>
      <c r="V283" s="339">
        <f t="shared" si="8"/>
        <v>0</v>
      </c>
      <c r="W283" s="4" t="str">
        <f>IF(+V283='2.3 Augex (C)- Nominal values'!AU109,"Yes","No")</f>
        <v>Yes</v>
      </c>
    </row>
    <row r="284" spans="2:23">
      <c r="B284" s="350">
        <f>+'2.3 Augex (C)- Nominal values'!B110</f>
        <v>0</v>
      </c>
      <c r="C284" s="149"/>
      <c r="D284" s="149"/>
      <c r="E284" s="149"/>
      <c r="F284" s="149"/>
      <c r="G284" s="149"/>
      <c r="H284" s="149"/>
      <c r="I284" s="149"/>
      <c r="J284" s="149"/>
      <c r="K284" s="149"/>
      <c r="L284" s="149"/>
      <c r="M284" s="438">
        <f>+'2.3 Augex (A) - Nominal values'!M110</f>
        <v>0</v>
      </c>
      <c r="N284" s="347"/>
      <c r="O284" s="347"/>
      <c r="P284" s="347"/>
      <c r="Q284" s="347"/>
      <c r="R284" s="347"/>
      <c r="S284" s="136"/>
      <c r="T284" s="137"/>
      <c r="U284" s="139"/>
      <c r="V284" s="339">
        <f t="shared" si="8"/>
        <v>0</v>
      </c>
      <c r="W284" s="4" t="str">
        <f>IF(+V284='2.3 Augex (C)- Nominal values'!AU110,"Yes","No")</f>
        <v>Yes</v>
      </c>
    </row>
    <row r="285" spans="2:23">
      <c r="B285" s="350">
        <f>+'2.3 Augex (C)- Nominal values'!B111</f>
        <v>0</v>
      </c>
      <c r="C285" s="149"/>
      <c r="D285" s="149"/>
      <c r="E285" s="149"/>
      <c r="F285" s="149"/>
      <c r="G285" s="149"/>
      <c r="H285" s="149"/>
      <c r="I285" s="149"/>
      <c r="J285" s="149"/>
      <c r="K285" s="149"/>
      <c r="L285" s="149"/>
      <c r="M285" s="438">
        <f>+'2.3 Augex (A) - Nominal values'!M111</f>
        <v>0</v>
      </c>
      <c r="N285" s="347"/>
      <c r="O285" s="347"/>
      <c r="P285" s="347"/>
      <c r="Q285" s="347"/>
      <c r="R285" s="347"/>
      <c r="S285" s="136"/>
      <c r="T285" s="137"/>
      <c r="U285" s="139"/>
      <c r="V285" s="339">
        <f t="shared" si="8"/>
        <v>0</v>
      </c>
      <c r="W285" s="4" t="str">
        <f>IF(+V285='2.3 Augex (C)- Nominal values'!AU111,"Yes","No")</f>
        <v>Yes</v>
      </c>
    </row>
    <row r="286" spans="2:23">
      <c r="B286" s="350">
        <f>+'2.3 Augex (C)- Nominal values'!B112</f>
        <v>0</v>
      </c>
      <c r="C286" s="149"/>
      <c r="D286" s="149"/>
      <c r="E286" s="149"/>
      <c r="F286" s="149"/>
      <c r="G286" s="149"/>
      <c r="H286" s="149"/>
      <c r="I286" s="149"/>
      <c r="J286" s="149"/>
      <c r="K286" s="149"/>
      <c r="L286" s="149"/>
      <c r="M286" s="438">
        <f>+'2.3 Augex (A) - Nominal values'!M112</f>
        <v>0</v>
      </c>
      <c r="N286" s="347"/>
      <c r="O286" s="347"/>
      <c r="P286" s="347"/>
      <c r="Q286" s="347"/>
      <c r="R286" s="347"/>
      <c r="S286" s="136"/>
      <c r="T286" s="137"/>
      <c r="U286" s="139"/>
      <c r="V286" s="339">
        <f t="shared" si="8"/>
        <v>0</v>
      </c>
      <c r="W286" s="4" t="str">
        <f>IF(+V286='2.3 Augex (C)- Nominal values'!AU112,"Yes","No")</f>
        <v>Yes</v>
      </c>
    </row>
    <row r="287" spans="2:23">
      <c r="B287" s="350">
        <f>+'2.3 Augex (C)- Nominal values'!B113</f>
        <v>0</v>
      </c>
      <c r="C287" s="149"/>
      <c r="D287" s="149"/>
      <c r="E287" s="149"/>
      <c r="F287" s="149"/>
      <c r="G287" s="149"/>
      <c r="H287" s="149"/>
      <c r="I287" s="149"/>
      <c r="J287" s="149"/>
      <c r="K287" s="149"/>
      <c r="L287" s="149"/>
      <c r="M287" s="438">
        <f>+'2.3 Augex (A) - Nominal values'!M113</f>
        <v>0</v>
      </c>
      <c r="N287" s="347"/>
      <c r="O287" s="347"/>
      <c r="P287" s="347"/>
      <c r="Q287" s="347"/>
      <c r="R287" s="347"/>
      <c r="S287" s="136"/>
      <c r="T287" s="137"/>
      <c r="U287" s="139"/>
      <c r="V287" s="339">
        <f t="shared" si="8"/>
        <v>0</v>
      </c>
      <c r="W287" s="4" t="str">
        <f>IF(+V287='2.3 Augex (C)- Nominal values'!AU113,"Yes","No")</f>
        <v>Yes</v>
      </c>
    </row>
    <row r="288" spans="2:23">
      <c r="B288" s="350">
        <f>+'2.3 Augex (C)- Nominal values'!B114</f>
        <v>0</v>
      </c>
      <c r="C288" s="149"/>
      <c r="D288" s="149"/>
      <c r="E288" s="149"/>
      <c r="F288" s="149"/>
      <c r="G288" s="149"/>
      <c r="H288" s="149"/>
      <c r="I288" s="149"/>
      <c r="J288" s="149"/>
      <c r="K288" s="149"/>
      <c r="L288" s="149"/>
      <c r="M288" s="438">
        <f>+'2.3 Augex (A) - Nominal values'!M114</f>
        <v>0</v>
      </c>
      <c r="N288" s="347"/>
      <c r="O288" s="347"/>
      <c r="P288" s="347"/>
      <c r="Q288" s="347"/>
      <c r="R288" s="347"/>
      <c r="S288" s="136"/>
      <c r="T288" s="137"/>
      <c r="U288" s="139"/>
      <c r="V288" s="339">
        <f t="shared" si="8"/>
        <v>0</v>
      </c>
      <c r="W288" s="4" t="str">
        <f>IF(+V288='2.3 Augex (C)- Nominal values'!AU114,"Yes","No")</f>
        <v>Yes</v>
      </c>
    </row>
    <row r="289" spans="2:26">
      <c r="B289" s="350">
        <f>+'2.3 Augex (C)- Nominal values'!B115</f>
        <v>0</v>
      </c>
      <c r="C289" s="149"/>
      <c r="D289" s="149"/>
      <c r="E289" s="149"/>
      <c r="F289" s="149"/>
      <c r="G289" s="149"/>
      <c r="H289" s="149"/>
      <c r="I289" s="149"/>
      <c r="J289" s="149"/>
      <c r="K289" s="149"/>
      <c r="L289" s="149"/>
      <c r="M289" s="438">
        <f>+'2.3 Augex (A) - Nominal values'!M115</f>
        <v>0</v>
      </c>
      <c r="N289" s="347"/>
      <c r="O289" s="347"/>
      <c r="P289" s="347"/>
      <c r="Q289" s="347"/>
      <c r="R289" s="347"/>
      <c r="S289" s="136"/>
      <c r="T289" s="137"/>
      <c r="U289" s="139"/>
      <c r="V289" s="339">
        <f t="shared" si="8"/>
        <v>0</v>
      </c>
      <c r="W289" s="4" t="str">
        <f>IF(+V289='2.3 Augex (C)- Nominal values'!AU115,"Yes","No")</f>
        <v>Yes</v>
      </c>
    </row>
    <row r="290" spans="2:26">
      <c r="B290" s="350">
        <f>+'2.3 Augex (C)- Nominal values'!B116</f>
        <v>0</v>
      </c>
      <c r="C290" s="149"/>
      <c r="D290" s="149"/>
      <c r="E290" s="149"/>
      <c r="F290" s="149"/>
      <c r="G290" s="149"/>
      <c r="H290" s="149"/>
      <c r="I290" s="149"/>
      <c r="J290" s="149"/>
      <c r="K290" s="149"/>
      <c r="L290" s="149"/>
      <c r="M290" s="438">
        <f>+'2.3 Augex (A) - Nominal values'!M116</f>
        <v>0</v>
      </c>
      <c r="N290" s="347"/>
      <c r="O290" s="347"/>
      <c r="P290" s="347"/>
      <c r="Q290" s="347"/>
      <c r="R290" s="347"/>
      <c r="S290" s="136"/>
      <c r="T290" s="137"/>
      <c r="U290" s="139"/>
      <c r="V290" s="339">
        <f t="shared" si="8"/>
        <v>0</v>
      </c>
      <c r="W290" s="4" t="str">
        <f>IF(+V290='2.3 Augex (C)- Nominal values'!AU116,"Yes","No")</f>
        <v>Yes</v>
      </c>
    </row>
    <row r="291" spans="2:26">
      <c r="B291" s="350">
        <f>+'2.3 Augex (C)- Nominal values'!B117</f>
        <v>0</v>
      </c>
      <c r="C291" s="149"/>
      <c r="D291" s="149"/>
      <c r="E291" s="149"/>
      <c r="F291" s="149"/>
      <c r="G291" s="149"/>
      <c r="H291" s="149"/>
      <c r="I291" s="149"/>
      <c r="J291" s="149"/>
      <c r="K291" s="149"/>
      <c r="L291" s="149"/>
      <c r="M291" s="438">
        <f>+'2.3 Augex (A) - Nominal values'!M117</f>
        <v>0</v>
      </c>
      <c r="N291" s="347"/>
      <c r="O291" s="347"/>
      <c r="P291" s="347"/>
      <c r="Q291" s="347"/>
      <c r="R291" s="347"/>
      <c r="S291" s="136"/>
      <c r="T291" s="137"/>
      <c r="U291" s="139"/>
      <c r="V291" s="339">
        <f t="shared" si="8"/>
        <v>0</v>
      </c>
      <c r="W291" s="4" t="str">
        <f>IF(+V291='2.3 Augex (C)- Nominal values'!AU117,"Yes","No")</f>
        <v>Yes</v>
      </c>
    </row>
    <row r="292" spans="2:26">
      <c r="B292" s="350">
        <f>+'2.3 Augex (C)- Nominal values'!B118</f>
        <v>0</v>
      </c>
      <c r="C292" s="149"/>
      <c r="D292" s="149"/>
      <c r="E292" s="149"/>
      <c r="F292" s="149"/>
      <c r="G292" s="149"/>
      <c r="H292" s="149"/>
      <c r="I292" s="149"/>
      <c r="J292" s="149"/>
      <c r="K292" s="149"/>
      <c r="L292" s="149"/>
      <c r="M292" s="438">
        <f>+'2.3 Augex (A) - Nominal values'!M118</f>
        <v>0</v>
      </c>
      <c r="N292" s="347"/>
      <c r="O292" s="347"/>
      <c r="P292" s="347"/>
      <c r="Q292" s="347"/>
      <c r="R292" s="347"/>
      <c r="S292" s="136"/>
      <c r="T292" s="137"/>
      <c r="U292" s="139"/>
      <c r="V292" s="339">
        <f t="shared" si="8"/>
        <v>0</v>
      </c>
      <c r="W292" s="4" t="str">
        <f>IF(+V292='2.3 Augex (C)- Nominal values'!AU118,"Yes","No")</f>
        <v>Yes</v>
      </c>
    </row>
    <row r="293" spans="2:26">
      <c r="B293" s="350">
        <f>+'2.3 Augex (C)- Nominal values'!B119</f>
        <v>0</v>
      </c>
      <c r="C293" s="149"/>
      <c r="D293" s="149"/>
      <c r="E293" s="149"/>
      <c r="F293" s="149"/>
      <c r="G293" s="149"/>
      <c r="H293" s="149"/>
      <c r="I293" s="149"/>
      <c r="J293" s="149"/>
      <c r="K293" s="149"/>
      <c r="L293" s="149"/>
      <c r="M293" s="438">
        <f>+'2.3 Augex (A) - Nominal values'!M119</f>
        <v>0</v>
      </c>
      <c r="N293" s="347"/>
      <c r="O293" s="347"/>
      <c r="P293" s="347"/>
      <c r="Q293" s="347"/>
      <c r="R293" s="347"/>
      <c r="S293" s="136"/>
      <c r="T293" s="137"/>
      <c r="U293" s="139"/>
      <c r="V293" s="339">
        <f t="shared" si="8"/>
        <v>0</v>
      </c>
      <c r="W293" s="4" t="str">
        <f>IF(+V293='2.3 Augex (C)- Nominal values'!AU119,"Yes","No")</f>
        <v>Yes</v>
      </c>
    </row>
    <row r="294" spans="2:26">
      <c r="B294" s="350">
        <f>+'2.3 Augex (C)- Nominal values'!B120</f>
        <v>0</v>
      </c>
      <c r="C294" s="149"/>
      <c r="D294" s="149"/>
      <c r="E294" s="149"/>
      <c r="F294" s="149"/>
      <c r="G294" s="149"/>
      <c r="H294" s="149"/>
      <c r="I294" s="149"/>
      <c r="J294" s="149"/>
      <c r="K294" s="149"/>
      <c r="L294" s="149"/>
      <c r="M294" s="438">
        <f>+'2.3 Augex (A) - Nominal values'!M120</f>
        <v>0</v>
      </c>
      <c r="N294" s="347"/>
      <c r="O294" s="347"/>
      <c r="P294" s="347"/>
      <c r="Q294" s="347"/>
      <c r="R294" s="347"/>
      <c r="S294" s="136"/>
      <c r="T294" s="137"/>
      <c r="U294" s="139"/>
      <c r="V294" s="339">
        <f t="shared" si="8"/>
        <v>0</v>
      </c>
      <c r="W294" s="4" t="str">
        <f>IF(+V294='2.3 Augex (C)- Nominal values'!AU120,"Yes","No")</f>
        <v>Yes</v>
      </c>
    </row>
    <row r="295" spans="2:26">
      <c r="B295" s="350">
        <f>+'2.3 Augex (C)- Nominal values'!B121</f>
        <v>0</v>
      </c>
      <c r="C295" s="149"/>
      <c r="D295" s="149"/>
      <c r="E295" s="149"/>
      <c r="F295" s="149"/>
      <c r="G295" s="149"/>
      <c r="H295" s="149"/>
      <c r="I295" s="149"/>
      <c r="J295" s="149"/>
      <c r="K295" s="149"/>
      <c r="L295" s="149"/>
      <c r="M295" s="438">
        <f>+'2.3 Augex (A) - Nominal values'!M121</f>
        <v>0</v>
      </c>
      <c r="N295" s="347"/>
      <c r="O295" s="347"/>
      <c r="P295" s="347"/>
      <c r="Q295" s="347"/>
      <c r="R295" s="347"/>
      <c r="S295" s="136"/>
      <c r="T295" s="137"/>
      <c r="U295" s="139"/>
      <c r="V295" s="339">
        <f t="shared" si="8"/>
        <v>0</v>
      </c>
      <c r="W295" s="4" t="str">
        <f>IF(+V295='2.3 Augex (C)- Nominal values'!AU121,"Yes","No")</f>
        <v>Yes</v>
      </c>
    </row>
    <row r="296" spans="2:26">
      <c r="B296" s="350">
        <f>+'2.3 Augex (C)- Nominal values'!B122</f>
        <v>0</v>
      </c>
      <c r="C296" s="149"/>
      <c r="D296" s="149"/>
      <c r="E296" s="149"/>
      <c r="F296" s="149"/>
      <c r="G296" s="149"/>
      <c r="H296" s="149"/>
      <c r="I296" s="149"/>
      <c r="J296" s="149"/>
      <c r="K296" s="149"/>
      <c r="L296" s="149"/>
      <c r="M296" s="438">
        <f>+'2.3 Augex (A) - Nominal values'!M122</f>
        <v>0</v>
      </c>
      <c r="N296" s="347"/>
      <c r="O296" s="347"/>
      <c r="P296" s="347"/>
      <c r="Q296" s="347"/>
      <c r="R296" s="347"/>
      <c r="S296" s="136"/>
      <c r="T296" s="137"/>
      <c r="U296" s="139"/>
      <c r="V296" s="339">
        <f t="shared" si="8"/>
        <v>0</v>
      </c>
      <c r="W296" s="4" t="str">
        <f>IF(+V296='2.3 Augex (C)- Nominal values'!AU122,"Yes","No")</f>
        <v>Yes</v>
      </c>
    </row>
    <row r="297" spans="2:26">
      <c r="B297" s="350">
        <f>+'2.3 Augex (C)- Nominal values'!B123</f>
        <v>0</v>
      </c>
      <c r="C297" s="149"/>
      <c r="D297" s="149"/>
      <c r="E297" s="149"/>
      <c r="F297" s="149"/>
      <c r="G297" s="149"/>
      <c r="H297" s="149"/>
      <c r="I297" s="149"/>
      <c r="J297" s="149"/>
      <c r="K297" s="149"/>
      <c r="L297" s="149"/>
      <c r="M297" s="438">
        <f>+'2.3 Augex (A) - Nominal values'!M123</f>
        <v>0</v>
      </c>
      <c r="N297" s="347"/>
      <c r="O297" s="347"/>
      <c r="P297" s="347"/>
      <c r="Q297" s="347"/>
      <c r="R297" s="347"/>
      <c r="S297" s="136"/>
      <c r="T297" s="137"/>
      <c r="U297" s="139"/>
      <c r="V297" s="339">
        <f t="shared" si="8"/>
        <v>0</v>
      </c>
      <c r="W297" s="4" t="str">
        <f>IF(+V297='2.3 Augex (C)- Nominal values'!AU123,"Yes","No")</f>
        <v>Yes</v>
      </c>
    </row>
    <row r="298" spans="2:26">
      <c r="B298" s="350">
        <f>+'2.3 Augex (C)- Nominal values'!B124</f>
        <v>0</v>
      </c>
      <c r="C298" s="149"/>
      <c r="D298" s="149"/>
      <c r="E298" s="149"/>
      <c r="F298" s="149"/>
      <c r="G298" s="149"/>
      <c r="H298" s="149"/>
      <c r="I298" s="149"/>
      <c r="J298" s="149"/>
      <c r="K298" s="149"/>
      <c r="L298" s="149"/>
      <c r="M298" s="438">
        <f>+'2.3 Augex (A) - Nominal values'!M124</f>
        <v>0</v>
      </c>
      <c r="N298" s="347"/>
      <c r="O298" s="347"/>
      <c r="P298" s="347"/>
      <c r="Q298" s="347"/>
      <c r="R298" s="347"/>
      <c r="S298" s="136"/>
      <c r="T298" s="137"/>
      <c r="U298" s="139"/>
      <c r="V298" s="339">
        <f t="shared" si="8"/>
        <v>0</v>
      </c>
      <c r="W298" s="4" t="str">
        <f>IF(+V298='2.3 Augex (C)- Nominal values'!AU124,"Yes","No")</f>
        <v>Yes</v>
      </c>
    </row>
    <row r="299" spans="2:26">
      <c r="B299" s="350">
        <f>+'2.3 Augex (C)- Nominal values'!B125</f>
        <v>0</v>
      </c>
      <c r="C299" s="149"/>
      <c r="D299" s="149"/>
      <c r="E299" s="149"/>
      <c r="F299" s="149"/>
      <c r="G299" s="149"/>
      <c r="H299" s="149"/>
      <c r="I299" s="149"/>
      <c r="J299" s="149"/>
      <c r="K299" s="149"/>
      <c r="L299" s="149"/>
      <c r="M299" s="438">
        <f>+'2.3 Augex (A) - Nominal values'!M125</f>
        <v>0</v>
      </c>
      <c r="N299" s="347"/>
      <c r="O299" s="347"/>
      <c r="P299" s="347"/>
      <c r="Q299" s="347"/>
      <c r="R299" s="347"/>
      <c r="S299" s="136"/>
      <c r="T299" s="137"/>
      <c r="U299" s="139"/>
      <c r="V299" s="339">
        <f t="shared" si="8"/>
        <v>0</v>
      </c>
      <c r="W299" s="4" t="str">
        <f>IF(+V299='2.3 Augex (C)- Nominal values'!AU125,"Yes","No")</f>
        <v>Yes</v>
      </c>
    </row>
    <row r="300" spans="2:26">
      <c r="B300" s="350">
        <f>+'2.3 Augex (C)- Nominal values'!B126</f>
        <v>0</v>
      </c>
      <c r="C300" s="149"/>
      <c r="D300" s="149"/>
      <c r="E300" s="149"/>
      <c r="F300" s="149"/>
      <c r="G300" s="149"/>
      <c r="H300" s="149"/>
      <c r="I300" s="149"/>
      <c r="J300" s="149"/>
      <c r="K300" s="149"/>
      <c r="L300" s="149"/>
      <c r="M300" s="438">
        <f>+'2.3 Augex (A) - Nominal values'!M126</f>
        <v>0</v>
      </c>
      <c r="N300" s="347"/>
      <c r="O300" s="347"/>
      <c r="P300" s="347"/>
      <c r="Q300" s="347"/>
      <c r="R300" s="347"/>
      <c r="S300" s="136"/>
      <c r="T300" s="137"/>
      <c r="U300" s="139"/>
      <c r="V300" s="339">
        <f t="shared" si="8"/>
        <v>0</v>
      </c>
      <c r="W300" s="4" t="str">
        <f>IF(+V300='2.3 Augex (C)- Nominal values'!AU126,"Yes","No")</f>
        <v>Yes</v>
      </c>
    </row>
    <row r="301" spans="2:26" ht="15.75" thickBot="1">
      <c r="B301" s="350">
        <f>+'2.3 Augex (C)- Nominal values'!B127</f>
        <v>0</v>
      </c>
      <c r="C301" s="149"/>
      <c r="D301" s="149"/>
      <c r="E301" s="149"/>
      <c r="F301" s="149"/>
      <c r="G301" s="149"/>
      <c r="H301" s="149"/>
      <c r="I301" s="149"/>
      <c r="J301" s="149"/>
      <c r="K301" s="149"/>
      <c r="L301" s="149"/>
      <c r="M301" s="438">
        <f>+'2.3 Augex (A) - Nominal values'!M127</f>
        <v>0</v>
      </c>
      <c r="N301" s="347"/>
      <c r="O301" s="347"/>
      <c r="P301" s="347"/>
      <c r="Q301" s="347"/>
      <c r="R301" s="347"/>
      <c r="S301" s="136"/>
      <c r="T301" s="137"/>
      <c r="U301" s="139"/>
      <c r="V301" s="339">
        <f t="shared" si="8"/>
        <v>0</v>
      </c>
      <c r="W301" s="4" t="str">
        <f>IF(+V301='2.3 Augex (C)- Nominal values'!AU127,"Yes","No")</f>
        <v>Yes</v>
      </c>
    </row>
    <row r="302" spans="2:26">
      <c r="B302" s="393" t="str">
        <f>+'2.3 Augex (C)- Nominal values'!B128</f>
        <v>NON MATERIAL PROJECTS</v>
      </c>
      <c r="C302" s="149"/>
      <c r="D302" s="149"/>
      <c r="E302" s="149"/>
      <c r="F302" s="149"/>
      <c r="G302" s="149"/>
      <c r="H302" s="149"/>
      <c r="I302" s="149"/>
      <c r="J302" s="149"/>
      <c r="K302" s="149"/>
      <c r="L302" s="149"/>
      <c r="M302" s="149"/>
      <c r="N302" s="347">
        <v>97194</v>
      </c>
      <c r="O302" s="347">
        <v>0</v>
      </c>
      <c r="P302" s="347"/>
      <c r="Q302" s="347">
        <v>138262</v>
      </c>
      <c r="R302" s="347"/>
      <c r="S302" s="136"/>
      <c r="T302" s="137"/>
      <c r="U302" s="139"/>
      <c r="V302" s="339">
        <f t="shared" si="8"/>
        <v>235456</v>
      </c>
      <c r="W302" s="4" t="str">
        <f>IF(+V302='2.3 Augex (C)- Nominal values'!AU128,"Yes","No")</f>
        <v>Yes</v>
      </c>
      <c r="X302" s="417"/>
      <c r="Y302" s="418"/>
    </row>
    <row r="303" spans="2:26" ht="15.75" thickBot="1">
      <c r="B303" s="177"/>
      <c r="C303" s="178"/>
      <c r="D303" s="178"/>
      <c r="E303" s="178"/>
      <c r="F303" s="178"/>
      <c r="G303" s="178"/>
      <c r="H303" s="178"/>
      <c r="I303" s="178"/>
      <c r="J303" s="178"/>
      <c r="K303" s="178"/>
      <c r="L303" s="178"/>
      <c r="M303" s="343"/>
      <c r="N303" s="504">
        <f>+SUM(N248:N302)</f>
        <v>97194</v>
      </c>
      <c r="O303" s="343">
        <f t="shared" ref="O303:V303" si="9">+SUM(O248:O302)</f>
        <v>0</v>
      </c>
      <c r="P303" s="343">
        <f t="shared" si="9"/>
        <v>0</v>
      </c>
      <c r="Q303" s="343">
        <f t="shared" si="9"/>
        <v>138262</v>
      </c>
      <c r="R303" s="343">
        <f t="shared" si="9"/>
        <v>0</v>
      </c>
      <c r="S303" s="343">
        <f t="shared" si="9"/>
        <v>0</v>
      </c>
      <c r="T303" s="343">
        <f t="shared" si="9"/>
        <v>0</v>
      </c>
      <c r="U303" s="343">
        <f t="shared" si="9"/>
        <v>0</v>
      </c>
      <c r="V303" s="343">
        <f t="shared" si="9"/>
        <v>235456</v>
      </c>
      <c r="X303" s="33"/>
      <c r="Y303" s="33"/>
      <c r="Z303" s="33"/>
    </row>
    <row r="304" spans="2:26" ht="15.75" thickBot="1">
      <c r="B304" s="376" t="s">
        <v>144</v>
      </c>
      <c r="P304" s="217"/>
    </row>
    <row r="305" spans="2:23" ht="15.75" thickBot="1">
      <c r="B305" s="360" t="s">
        <v>17</v>
      </c>
      <c r="C305" s="361"/>
      <c r="D305" s="361"/>
      <c r="E305" s="361"/>
      <c r="F305" s="361"/>
      <c r="G305" s="361"/>
      <c r="H305" s="361"/>
      <c r="I305" s="361"/>
      <c r="J305" s="361"/>
      <c r="K305" s="361"/>
      <c r="L305" s="361"/>
      <c r="M305" s="413"/>
      <c r="N305" s="361"/>
      <c r="O305" s="361"/>
      <c r="P305" s="395"/>
      <c r="Q305" s="361"/>
      <c r="R305" s="361"/>
      <c r="S305" s="361"/>
      <c r="T305" s="361"/>
      <c r="U305" s="361"/>
      <c r="V305" s="362"/>
    </row>
    <row r="306" spans="2:23" ht="26.25" thickBot="1">
      <c r="B306" s="19" t="s">
        <v>55</v>
      </c>
      <c r="C306" s="20"/>
      <c r="D306" s="20"/>
      <c r="E306" s="20"/>
      <c r="F306" s="20"/>
      <c r="G306" s="20"/>
      <c r="H306" s="20"/>
      <c r="I306" s="20"/>
      <c r="J306" s="20"/>
      <c r="K306" s="20"/>
      <c r="L306" s="20"/>
      <c r="M306" s="344" t="s">
        <v>186</v>
      </c>
      <c r="N306" s="345" t="s">
        <v>149</v>
      </c>
      <c r="O306" s="345" t="s">
        <v>130</v>
      </c>
      <c r="P306" s="345" t="s">
        <v>131</v>
      </c>
      <c r="Q306" s="381" t="s">
        <v>132</v>
      </c>
      <c r="R306" s="401" t="s">
        <v>133</v>
      </c>
      <c r="S306" s="400" t="s">
        <v>134</v>
      </c>
      <c r="T306" s="335" t="s">
        <v>135</v>
      </c>
      <c r="U306" s="335" t="s">
        <v>136</v>
      </c>
      <c r="V306" s="338" t="s">
        <v>137</v>
      </c>
    </row>
    <row r="307" spans="2:23">
      <c r="B307" s="350" t="str">
        <f>+'2.3 Augex (C)- Nominal values'!B74</f>
        <v>82860724</v>
      </c>
      <c r="C307" s="118"/>
      <c r="D307" s="118"/>
      <c r="E307" s="118"/>
      <c r="F307" s="118"/>
      <c r="G307" s="118"/>
      <c r="H307" s="118"/>
      <c r="I307" s="118"/>
      <c r="J307" s="118"/>
      <c r="K307" s="118"/>
      <c r="L307" s="118"/>
      <c r="M307" s="438" t="str">
        <f>+'2.3 Augex (A) - Nominal values'!M74</f>
        <v>CPMNN00011</v>
      </c>
      <c r="N307" s="135">
        <v>92964.4</v>
      </c>
      <c r="O307" s="135"/>
      <c r="P307" s="135"/>
      <c r="Q307" s="135"/>
      <c r="R307" s="135"/>
      <c r="S307" s="121"/>
      <c r="T307" s="122"/>
      <c r="U307" s="124"/>
      <c r="V307" s="339">
        <f>SUM(N307:U307)</f>
        <v>92964.4</v>
      </c>
      <c r="W307" s="4" t="str">
        <f>IF(V307='2.3 Augex (C)- Nominal values'!AV74,"Yes","No")</f>
        <v>Yes</v>
      </c>
    </row>
    <row r="308" spans="2:23">
      <c r="B308" s="350" t="str">
        <f>+'2.3 Augex (C)- Nominal values'!B75</f>
        <v>83842089; 83842085</v>
      </c>
      <c r="C308" s="133"/>
      <c r="D308" s="133"/>
      <c r="E308" s="133"/>
      <c r="F308" s="133"/>
      <c r="G308" s="133"/>
      <c r="H308" s="133"/>
      <c r="I308" s="133"/>
      <c r="J308" s="133"/>
      <c r="K308" s="133"/>
      <c r="L308" s="133"/>
      <c r="M308" s="438" t="str">
        <f>+'2.3 Augex (A) - Nominal values'!M75</f>
        <v>CPMNN00320</v>
      </c>
      <c r="N308" s="135">
        <v>262286.3</v>
      </c>
      <c r="O308" s="135"/>
      <c r="P308" s="135"/>
      <c r="Q308" s="135"/>
      <c r="R308" s="135"/>
      <c r="S308" s="136"/>
      <c r="T308" s="137"/>
      <c r="U308" s="139"/>
      <c r="V308" s="339">
        <f t="shared" ref="V308:V361" si="10">SUM(N308:U308)</f>
        <v>262286.3</v>
      </c>
      <c r="W308" s="4" t="str">
        <f>IF(V308='2.3 Augex (C)- Nominal values'!AV75,"Yes","No")</f>
        <v>Yes</v>
      </c>
    </row>
    <row r="309" spans="2:23">
      <c r="B309" s="350" t="str">
        <f>+'2.3 Augex (C)- Nominal values'!B76</f>
        <v>83009518</v>
      </c>
      <c r="C309" s="133"/>
      <c r="D309" s="133"/>
      <c r="E309" s="133"/>
      <c r="F309" s="133"/>
      <c r="G309" s="133"/>
      <c r="H309" s="133"/>
      <c r="I309" s="133"/>
      <c r="J309" s="133"/>
      <c r="K309" s="133"/>
      <c r="L309" s="133"/>
      <c r="M309" s="438" t="str">
        <f>+'2.3 Augex (A) - Nominal values'!M76</f>
        <v>CPMNN00767</v>
      </c>
      <c r="N309" s="135">
        <v>254817.6</v>
      </c>
      <c r="O309" s="135"/>
      <c r="P309" s="135"/>
      <c r="Q309" s="135"/>
      <c r="R309" s="135"/>
      <c r="S309" s="136"/>
      <c r="T309" s="137"/>
      <c r="U309" s="139"/>
      <c r="V309" s="339">
        <f t="shared" si="10"/>
        <v>254817.6</v>
      </c>
      <c r="W309" s="4" t="str">
        <f>IF(V309='2.3 Augex (C)- Nominal values'!AV76,"Yes","No")</f>
        <v>Yes</v>
      </c>
    </row>
    <row r="310" spans="2:23">
      <c r="B310" s="350" t="str">
        <f>+'2.3 Augex (C)- Nominal values'!B77</f>
        <v xml:space="preserve">83860139; 83860136  </v>
      </c>
      <c r="C310" s="133"/>
      <c r="D310" s="133"/>
      <c r="E310" s="133"/>
      <c r="F310" s="133"/>
      <c r="G310" s="133"/>
      <c r="H310" s="133"/>
      <c r="I310" s="133"/>
      <c r="J310" s="133"/>
      <c r="K310" s="133"/>
      <c r="L310" s="133"/>
      <c r="M310" s="438" t="str">
        <f>+'2.3 Augex (A) - Nominal values'!M77</f>
        <v>CPMNN00955</v>
      </c>
      <c r="N310" s="135">
        <v>282221.59999999998</v>
      </c>
      <c r="O310" s="135"/>
      <c r="P310" s="135"/>
      <c r="Q310" s="135"/>
      <c r="R310" s="135"/>
      <c r="S310" s="136"/>
      <c r="T310" s="137"/>
      <c r="U310" s="139"/>
      <c r="V310" s="339">
        <f t="shared" si="10"/>
        <v>282221.59999999998</v>
      </c>
      <c r="W310" s="4" t="str">
        <f>IF(V310='2.3 Augex (C)- Nominal values'!AV77,"Yes","No")</f>
        <v>Yes</v>
      </c>
    </row>
    <row r="311" spans="2:23">
      <c r="B311" s="350" t="str">
        <f>+'2.3 Augex (C)- Nominal values'!B78</f>
        <v>82913608; 82913611</v>
      </c>
      <c r="C311" s="133"/>
      <c r="D311" s="133"/>
      <c r="E311" s="133"/>
      <c r="F311" s="133"/>
      <c r="G311" s="133"/>
      <c r="H311" s="133"/>
      <c r="I311" s="133"/>
      <c r="J311" s="133"/>
      <c r="K311" s="133"/>
      <c r="L311" s="133"/>
      <c r="M311" s="438" t="str">
        <f>+'2.3 Augex (A) - Nominal values'!M78</f>
        <v>CPMNN00980</v>
      </c>
      <c r="N311" s="135"/>
      <c r="O311" s="135"/>
      <c r="P311" s="135">
        <v>140272.72</v>
      </c>
      <c r="Q311" s="135"/>
      <c r="R311" s="135"/>
      <c r="S311" s="136"/>
      <c r="T311" s="137"/>
      <c r="U311" s="139"/>
      <c r="V311" s="339">
        <f t="shared" si="10"/>
        <v>140272.72</v>
      </c>
      <c r="W311" s="4" t="str">
        <f>IF(V311='2.3 Augex (C)- Nominal values'!AV78,"Yes","No")</f>
        <v>Yes</v>
      </c>
    </row>
    <row r="312" spans="2:23">
      <c r="B312" s="350" t="str">
        <f>+'2.3 Augex (C)- Nominal values'!B79</f>
        <v>84186116; 84186121</v>
      </c>
      <c r="C312" s="133"/>
      <c r="D312" s="133"/>
      <c r="E312" s="133"/>
      <c r="F312" s="133"/>
      <c r="G312" s="133"/>
      <c r="H312" s="133"/>
      <c r="I312" s="133"/>
      <c r="J312" s="133"/>
      <c r="K312" s="133"/>
      <c r="L312" s="133"/>
      <c r="M312" s="438" t="str">
        <f>+'2.3 Augex (A) - Nominal values'!M79</f>
        <v>CPMNN01307</v>
      </c>
      <c r="N312" s="135"/>
      <c r="O312" s="135"/>
      <c r="P312" s="135"/>
      <c r="Q312" s="135">
        <v>35173.11</v>
      </c>
      <c r="R312" s="135"/>
      <c r="S312" s="136"/>
      <c r="T312" s="137"/>
      <c r="U312" s="139"/>
      <c r="V312" s="339">
        <f t="shared" si="10"/>
        <v>35173.11</v>
      </c>
      <c r="W312" s="4" t="str">
        <f>IF(V312='2.3 Augex (C)- Nominal values'!AV79,"Yes","No")</f>
        <v>Yes</v>
      </c>
    </row>
    <row r="313" spans="2:23">
      <c r="B313" s="350" t="str">
        <f>+'2.3 Augex (C)- Nominal values'!B80</f>
        <v>83860011; 83860008</v>
      </c>
      <c r="C313" s="133"/>
      <c r="D313" s="133"/>
      <c r="E313" s="133"/>
      <c r="F313" s="133"/>
      <c r="G313" s="133"/>
      <c r="H313" s="133"/>
      <c r="I313" s="133"/>
      <c r="J313" s="133"/>
      <c r="K313" s="133"/>
      <c r="L313" s="133"/>
      <c r="M313" s="438" t="str">
        <f>+'2.3 Augex (A) - Nominal values'!M80</f>
        <v>CPMNN01470</v>
      </c>
      <c r="N313" s="135"/>
      <c r="O313" s="135">
        <v>29000</v>
      </c>
      <c r="P313" s="135"/>
      <c r="Q313" s="135"/>
      <c r="R313" s="135"/>
      <c r="S313" s="136"/>
      <c r="T313" s="137"/>
      <c r="U313" s="139"/>
      <c r="V313" s="339">
        <f t="shared" si="10"/>
        <v>29000</v>
      </c>
      <c r="W313" s="4" t="str">
        <f>IF(V313='2.3 Augex (C)- Nominal values'!AV80,"Yes","No")</f>
        <v>Yes</v>
      </c>
    </row>
    <row r="314" spans="2:23">
      <c r="B314" s="350">
        <f>+'2.3 Augex (C)- Nominal values'!B81</f>
        <v>0</v>
      </c>
      <c r="C314" s="133"/>
      <c r="D314" s="133"/>
      <c r="E314" s="133"/>
      <c r="F314" s="133"/>
      <c r="G314" s="133"/>
      <c r="H314" s="133"/>
      <c r="I314" s="133"/>
      <c r="J314" s="133"/>
      <c r="K314" s="133"/>
      <c r="L314" s="133"/>
      <c r="M314" s="438">
        <f>+'2.3 Augex (A) - Nominal values'!M81</f>
        <v>0</v>
      </c>
      <c r="N314" s="135"/>
      <c r="O314" s="135"/>
      <c r="P314" s="135"/>
      <c r="Q314" s="135"/>
      <c r="R314" s="135"/>
      <c r="S314" s="136"/>
      <c r="T314" s="137"/>
      <c r="U314" s="139"/>
      <c r="V314" s="339">
        <f t="shared" si="10"/>
        <v>0</v>
      </c>
      <c r="W314" s="4" t="str">
        <f>IF(V314='2.3 Augex (C)- Nominal values'!AV81,"Yes","No")</f>
        <v>Yes</v>
      </c>
    </row>
    <row r="315" spans="2:23">
      <c r="B315" s="350">
        <f>+'2.3 Augex (C)- Nominal values'!B82</f>
        <v>0</v>
      </c>
      <c r="C315" s="133"/>
      <c r="D315" s="133"/>
      <c r="E315" s="133"/>
      <c r="F315" s="133"/>
      <c r="G315" s="133"/>
      <c r="H315" s="133"/>
      <c r="I315" s="133"/>
      <c r="J315" s="133"/>
      <c r="K315" s="133"/>
      <c r="L315" s="133"/>
      <c r="M315" s="438">
        <f>+'2.3 Augex (A) - Nominal values'!M82</f>
        <v>0</v>
      </c>
      <c r="N315" s="135"/>
      <c r="O315" s="135"/>
      <c r="P315" s="135"/>
      <c r="Q315" s="135"/>
      <c r="R315" s="135"/>
      <c r="S315" s="136"/>
      <c r="T315" s="137"/>
      <c r="U315" s="139"/>
      <c r="V315" s="339">
        <f t="shared" si="10"/>
        <v>0</v>
      </c>
      <c r="W315" s="4" t="str">
        <f>IF(V315='2.3 Augex (C)- Nominal values'!AV82,"Yes","No")</f>
        <v>Yes</v>
      </c>
    </row>
    <row r="316" spans="2:23">
      <c r="B316" s="350">
        <f>+'2.3 Augex (C)- Nominal values'!B83</f>
        <v>0</v>
      </c>
      <c r="C316" s="133"/>
      <c r="D316" s="133"/>
      <c r="E316" s="133"/>
      <c r="F316" s="133"/>
      <c r="G316" s="133"/>
      <c r="H316" s="133"/>
      <c r="I316" s="133"/>
      <c r="J316" s="133"/>
      <c r="K316" s="133"/>
      <c r="L316" s="133"/>
      <c r="M316" s="438">
        <f>+'2.3 Augex (A) - Nominal values'!M83</f>
        <v>0</v>
      </c>
      <c r="N316" s="135"/>
      <c r="O316" s="135"/>
      <c r="P316" s="135"/>
      <c r="Q316" s="135"/>
      <c r="R316" s="135"/>
      <c r="S316" s="136"/>
      <c r="T316" s="137"/>
      <c r="U316" s="139"/>
      <c r="V316" s="339">
        <f t="shared" si="10"/>
        <v>0</v>
      </c>
      <c r="W316" s="4" t="str">
        <f>IF(V316='2.3 Augex (C)- Nominal values'!AV83,"Yes","No")</f>
        <v>Yes</v>
      </c>
    </row>
    <row r="317" spans="2:23">
      <c r="B317" s="350">
        <f>+'2.3 Augex (C)- Nominal values'!B84</f>
        <v>0</v>
      </c>
      <c r="C317" s="133"/>
      <c r="D317" s="133"/>
      <c r="E317" s="133"/>
      <c r="F317" s="133"/>
      <c r="G317" s="133"/>
      <c r="H317" s="133"/>
      <c r="I317" s="133"/>
      <c r="J317" s="133"/>
      <c r="K317" s="133"/>
      <c r="L317" s="133"/>
      <c r="M317" s="438">
        <f>+'2.3 Augex (A) - Nominal values'!M84</f>
        <v>0</v>
      </c>
      <c r="N317" s="135"/>
      <c r="O317" s="135"/>
      <c r="P317" s="135"/>
      <c r="Q317" s="135"/>
      <c r="R317" s="135"/>
      <c r="S317" s="136"/>
      <c r="T317" s="137"/>
      <c r="U317" s="139"/>
      <c r="V317" s="339">
        <f t="shared" si="10"/>
        <v>0</v>
      </c>
      <c r="W317" s="4" t="str">
        <f>IF(V317='2.3 Augex (C)- Nominal values'!AV84,"Yes","No")</f>
        <v>Yes</v>
      </c>
    </row>
    <row r="318" spans="2:23">
      <c r="B318" s="350">
        <f>+'2.3 Augex (C)- Nominal values'!B85</f>
        <v>0</v>
      </c>
      <c r="C318" s="133"/>
      <c r="D318" s="133"/>
      <c r="E318" s="133"/>
      <c r="F318" s="133"/>
      <c r="G318" s="133"/>
      <c r="H318" s="133"/>
      <c r="I318" s="133"/>
      <c r="J318" s="133"/>
      <c r="K318" s="133"/>
      <c r="L318" s="133"/>
      <c r="M318" s="438">
        <f>+'2.3 Augex (A) - Nominal values'!M85</f>
        <v>0</v>
      </c>
      <c r="N318" s="135"/>
      <c r="O318" s="135"/>
      <c r="P318" s="135"/>
      <c r="Q318" s="135"/>
      <c r="R318" s="135"/>
      <c r="S318" s="136"/>
      <c r="T318" s="137"/>
      <c r="U318" s="139"/>
      <c r="V318" s="339">
        <f t="shared" si="10"/>
        <v>0</v>
      </c>
      <c r="W318" s="4" t="str">
        <f>IF(V318='2.3 Augex (C)- Nominal values'!AV85,"Yes","No")</f>
        <v>Yes</v>
      </c>
    </row>
    <row r="319" spans="2:23">
      <c r="B319" s="350">
        <f>+'2.3 Augex (C)- Nominal values'!B86</f>
        <v>0</v>
      </c>
      <c r="C319" s="133"/>
      <c r="D319" s="133"/>
      <c r="E319" s="133"/>
      <c r="F319" s="133"/>
      <c r="G319" s="133"/>
      <c r="H319" s="133"/>
      <c r="I319" s="133"/>
      <c r="J319" s="133"/>
      <c r="K319" s="133"/>
      <c r="L319" s="133"/>
      <c r="M319" s="438">
        <f>+'2.3 Augex (A) - Nominal values'!M86</f>
        <v>0</v>
      </c>
      <c r="N319" s="135"/>
      <c r="O319" s="135"/>
      <c r="P319" s="135"/>
      <c r="Q319" s="135"/>
      <c r="R319" s="135"/>
      <c r="S319" s="136"/>
      <c r="T319" s="137"/>
      <c r="U319" s="139"/>
      <c r="V319" s="339">
        <f t="shared" si="10"/>
        <v>0</v>
      </c>
      <c r="W319" s="4" t="str">
        <f>IF(V319='2.3 Augex (C)- Nominal values'!AV86,"Yes","No")</f>
        <v>Yes</v>
      </c>
    </row>
    <row r="320" spans="2:23">
      <c r="B320" s="350">
        <f>+'2.3 Augex (C)- Nominal values'!B87</f>
        <v>0</v>
      </c>
      <c r="C320" s="133"/>
      <c r="D320" s="133"/>
      <c r="E320" s="133"/>
      <c r="F320" s="133"/>
      <c r="G320" s="133"/>
      <c r="H320" s="133"/>
      <c r="I320" s="133"/>
      <c r="J320" s="133"/>
      <c r="K320" s="133"/>
      <c r="L320" s="133"/>
      <c r="M320" s="438">
        <f>+'2.3 Augex (A) - Nominal values'!M87</f>
        <v>0</v>
      </c>
      <c r="N320" s="135"/>
      <c r="O320" s="135"/>
      <c r="P320" s="135"/>
      <c r="Q320" s="135"/>
      <c r="R320" s="135"/>
      <c r="S320" s="136"/>
      <c r="T320" s="137"/>
      <c r="U320" s="139"/>
      <c r="V320" s="339">
        <f t="shared" si="10"/>
        <v>0</v>
      </c>
      <c r="W320" s="4" t="str">
        <f>IF(V320='2.3 Augex (C)- Nominal values'!AV87,"Yes","No")</f>
        <v>Yes</v>
      </c>
    </row>
    <row r="321" spans="2:23">
      <c r="B321" s="350">
        <f>+'2.3 Augex (C)- Nominal values'!B88</f>
        <v>0</v>
      </c>
      <c r="C321" s="133"/>
      <c r="D321" s="133"/>
      <c r="E321" s="133"/>
      <c r="F321" s="133"/>
      <c r="G321" s="133"/>
      <c r="H321" s="133"/>
      <c r="I321" s="133"/>
      <c r="J321" s="133"/>
      <c r="K321" s="133"/>
      <c r="L321" s="133"/>
      <c r="M321" s="438">
        <f>+'2.3 Augex (A) - Nominal values'!M88</f>
        <v>0</v>
      </c>
      <c r="N321" s="135"/>
      <c r="O321" s="135"/>
      <c r="P321" s="135"/>
      <c r="Q321" s="135"/>
      <c r="R321" s="135"/>
      <c r="S321" s="136"/>
      <c r="T321" s="137"/>
      <c r="U321" s="139"/>
      <c r="V321" s="339">
        <f t="shared" si="10"/>
        <v>0</v>
      </c>
      <c r="W321" s="4" t="str">
        <f>IF(V321='2.3 Augex (C)- Nominal values'!AV88,"Yes","No")</f>
        <v>Yes</v>
      </c>
    </row>
    <row r="322" spans="2:23">
      <c r="B322" s="350">
        <f>+'2.3 Augex (C)- Nominal values'!B89</f>
        <v>0</v>
      </c>
      <c r="C322" s="133"/>
      <c r="D322" s="133"/>
      <c r="E322" s="133"/>
      <c r="F322" s="133"/>
      <c r="G322" s="133"/>
      <c r="H322" s="133"/>
      <c r="I322" s="133"/>
      <c r="J322" s="133"/>
      <c r="K322" s="133"/>
      <c r="L322" s="133"/>
      <c r="M322" s="438">
        <f>+'2.3 Augex (A) - Nominal values'!M89</f>
        <v>0</v>
      </c>
      <c r="N322" s="135"/>
      <c r="O322" s="135"/>
      <c r="P322" s="135"/>
      <c r="Q322" s="135"/>
      <c r="R322" s="135"/>
      <c r="S322" s="136"/>
      <c r="T322" s="137"/>
      <c r="U322" s="139"/>
      <c r="V322" s="339">
        <f t="shared" si="10"/>
        <v>0</v>
      </c>
      <c r="W322" s="4" t="str">
        <f>IF(V322='2.3 Augex (C)- Nominal values'!AV89,"Yes","No")</f>
        <v>Yes</v>
      </c>
    </row>
    <row r="323" spans="2:23">
      <c r="B323" s="350">
        <f>+'2.3 Augex (C)- Nominal values'!B90</f>
        <v>0</v>
      </c>
      <c r="C323" s="133"/>
      <c r="D323" s="133"/>
      <c r="E323" s="133"/>
      <c r="F323" s="133"/>
      <c r="G323" s="133"/>
      <c r="H323" s="133"/>
      <c r="I323" s="133"/>
      <c r="J323" s="133"/>
      <c r="K323" s="133"/>
      <c r="L323" s="133"/>
      <c r="M323" s="438">
        <f>+'2.3 Augex (A) - Nominal values'!M90</f>
        <v>0</v>
      </c>
      <c r="N323" s="135"/>
      <c r="O323" s="135"/>
      <c r="P323" s="135"/>
      <c r="Q323" s="135"/>
      <c r="R323" s="135"/>
      <c r="S323" s="136"/>
      <c r="T323" s="137"/>
      <c r="U323" s="139"/>
      <c r="V323" s="339">
        <f t="shared" si="10"/>
        <v>0</v>
      </c>
      <c r="W323" s="4" t="str">
        <f>IF(V323='2.3 Augex (C)- Nominal values'!AV90,"Yes","No")</f>
        <v>Yes</v>
      </c>
    </row>
    <row r="324" spans="2:23">
      <c r="B324" s="350">
        <f>+'2.3 Augex (C)- Nominal values'!B91</f>
        <v>0</v>
      </c>
      <c r="C324" s="133"/>
      <c r="D324" s="133"/>
      <c r="E324" s="133"/>
      <c r="F324" s="133"/>
      <c r="G324" s="133"/>
      <c r="H324" s="133"/>
      <c r="I324" s="133"/>
      <c r="J324" s="133"/>
      <c r="K324" s="133"/>
      <c r="L324" s="133"/>
      <c r="M324" s="438">
        <f>+'2.3 Augex (A) - Nominal values'!M91</f>
        <v>0</v>
      </c>
      <c r="N324" s="135"/>
      <c r="O324" s="135"/>
      <c r="P324" s="135"/>
      <c r="Q324" s="135"/>
      <c r="R324" s="135"/>
      <c r="S324" s="136"/>
      <c r="T324" s="137"/>
      <c r="U324" s="139"/>
      <c r="V324" s="339">
        <f t="shared" si="10"/>
        <v>0</v>
      </c>
      <c r="W324" s="4" t="str">
        <f>IF(V324='2.3 Augex (C)- Nominal values'!AV91,"Yes","No")</f>
        <v>Yes</v>
      </c>
    </row>
    <row r="325" spans="2:23">
      <c r="B325" s="350">
        <f>+'2.3 Augex (C)- Nominal values'!B92</f>
        <v>0</v>
      </c>
      <c r="C325" s="133"/>
      <c r="D325" s="133"/>
      <c r="E325" s="133"/>
      <c r="F325" s="133"/>
      <c r="G325" s="133"/>
      <c r="H325" s="133"/>
      <c r="I325" s="133"/>
      <c r="J325" s="133"/>
      <c r="K325" s="133"/>
      <c r="L325" s="133"/>
      <c r="M325" s="438">
        <f>+'2.3 Augex (A) - Nominal values'!M92</f>
        <v>0</v>
      </c>
      <c r="N325" s="135"/>
      <c r="O325" s="135"/>
      <c r="P325" s="135"/>
      <c r="Q325" s="135"/>
      <c r="R325" s="135"/>
      <c r="S325" s="136"/>
      <c r="T325" s="137"/>
      <c r="U325" s="139"/>
      <c r="V325" s="339">
        <f t="shared" si="10"/>
        <v>0</v>
      </c>
      <c r="W325" s="4" t="str">
        <f>IF(V325='2.3 Augex (C)- Nominal values'!AV92,"Yes","No")</f>
        <v>Yes</v>
      </c>
    </row>
    <row r="326" spans="2:23">
      <c r="B326" s="350">
        <f>+'2.3 Augex (C)- Nominal values'!B93</f>
        <v>0</v>
      </c>
      <c r="C326" s="133"/>
      <c r="D326" s="133"/>
      <c r="E326" s="133"/>
      <c r="F326" s="133"/>
      <c r="G326" s="133"/>
      <c r="H326" s="133"/>
      <c r="I326" s="133"/>
      <c r="J326" s="133"/>
      <c r="K326" s="133"/>
      <c r="L326" s="133"/>
      <c r="M326" s="438">
        <f>+'2.3 Augex (A) - Nominal values'!M93</f>
        <v>0</v>
      </c>
      <c r="N326" s="135"/>
      <c r="O326" s="135"/>
      <c r="P326" s="135"/>
      <c r="Q326" s="135"/>
      <c r="R326" s="135"/>
      <c r="S326" s="136"/>
      <c r="T326" s="137"/>
      <c r="U326" s="139"/>
      <c r="V326" s="339">
        <f t="shared" si="10"/>
        <v>0</v>
      </c>
      <c r="W326" s="4" t="str">
        <f>IF(V326='2.3 Augex (C)- Nominal values'!AV93,"Yes","No")</f>
        <v>Yes</v>
      </c>
    </row>
    <row r="327" spans="2:23">
      <c r="B327" s="350">
        <f>+'2.3 Augex (C)- Nominal values'!B94</f>
        <v>0</v>
      </c>
      <c r="C327" s="133"/>
      <c r="D327" s="133"/>
      <c r="E327" s="133"/>
      <c r="F327" s="133"/>
      <c r="G327" s="133"/>
      <c r="H327" s="133"/>
      <c r="I327" s="133"/>
      <c r="J327" s="133"/>
      <c r="K327" s="133"/>
      <c r="L327" s="133"/>
      <c r="M327" s="438">
        <f>+'2.3 Augex (A) - Nominal values'!M94</f>
        <v>0</v>
      </c>
      <c r="N327" s="135"/>
      <c r="O327" s="135"/>
      <c r="P327" s="135"/>
      <c r="Q327" s="135"/>
      <c r="R327" s="135"/>
      <c r="S327" s="136"/>
      <c r="T327" s="137"/>
      <c r="U327" s="139"/>
      <c r="V327" s="339">
        <f t="shared" si="10"/>
        <v>0</v>
      </c>
      <c r="W327" s="4" t="str">
        <f>IF(V327='2.3 Augex (C)- Nominal values'!AV94,"Yes","No")</f>
        <v>Yes</v>
      </c>
    </row>
    <row r="328" spans="2:23">
      <c r="B328" s="350">
        <f>+'2.3 Augex (C)- Nominal values'!B95</f>
        <v>0</v>
      </c>
      <c r="C328" s="149"/>
      <c r="D328" s="149"/>
      <c r="E328" s="149"/>
      <c r="F328" s="149"/>
      <c r="G328" s="149"/>
      <c r="H328" s="149"/>
      <c r="I328" s="149"/>
      <c r="J328" s="149"/>
      <c r="K328" s="149"/>
      <c r="L328" s="149"/>
      <c r="M328" s="438">
        <f>+'2.3 Augex (A) - Nominal values'!M95</f>
        <v>0</v>
      </c>
      <c r="N328" s="347"/>
      <c r="O328" s="347"/>
      <c r="P328" s="347"/>
      <c r="Q328" s="347"/>
      <c r="R328" s="347"/>
      <c r="S328" s="136"/>
      <c r="T328" s="137"/>
      <c r="U328" s="139"/>
      <c r="V328" s="339">
        <f t="shared" si="10"/>
        <v>0</v>
      </c>
      <c r="W328" s="4" t="str">
        <f>IF(V328='2.3 Augex (C)- Nominal values'!AV95,"Yes","No")</f>
        <v>Yes</v>
      </c>
    </row>
    <row r="329" spans="2:23">
      <c r="B329" s="350">
        <f>+'2.3 Augex (C)- Nominal values'!B96</f>
        <v>0</v>
      </c>
      <c r="C329" s="149"/>
      <c r="D329" s="149"/>
      <c r="E329" s="149"/>
      <c r="F329" s="149"/>
      <c r="G329" s="149"/>
      <c r="H329" s="149"/>
      <c r="I329" s="149"/>
      <c r="J329" s="149"/>
      <c r="K329" s="149"/>
      <c r="L329" s="149"/>
      <c r="M329" s="438">
        <f>+'2.3 Augex (A) - Nominal values'!M96</f>
        <v>0</v>
      </c>
      <c r="N329" s="347"/>
      <c r="O329" s="347"/>
      <c r="P329" s="347"/>
      <c r="Q329" s="347"/>
      <c r="R329" s="347"/>
      <c r="S329" s="136"/>
      <c r="T329" s="137"/>
      <c r="U329" s="139"/>
      <c r="V329" s="339">
        <f t="shared" si="10"/>
        <v>0</v>
      </c>
      <c r="W329" s="4" t="str">
        <f>IF(V329='2.3 Augex (C)- Nominal values'!AV96,"Yes","No")</f>
        <v>Yes</v>
      </c>
    </row>
    <row r="330" spans="2:23">
      <c r="B330" s="350">
        <f>+'2.3 Augex (C)- Nominal values'!B97</f>
        <v>0</v>
      </c>
      <c r="C330" s="149"/>
      <c r="D330" s="149"/>
      <c r="E330" s="149"/>
      <c r="F330" s="149"/>
      <c r="G330" s="149"/>
      <c r="H330" s="149"/>
      <c r="I330" s="149"/>
      <c r="J330" s="149"/>
      <c r="K330" s="149"/>
      <c r="L330" s="149"/>
      <c r="M330" s="438">
        <f>+'2.3 Augex (A) - Nominal values'!M97</f>
        <v>0</v>
      </c>
      <c r="N330" s="347"/>
      <c r="O330" s="347"/>
      <c r="P330" s="347"/>
      <c r="Q330" s="347"/>
      <c r="R330" s="347"/>
      <c r="S330" s="136"/>
      <c r="T330" s="137"/>
      <c r="U330" s="139"/>
      <c r="V330" s="339">
        <f t="shared" si="10"/>
        <v>0</v>
      </c>
      <c r="W330" s="4" t="str">
        <f>IF(V330='2.3 Augex (C)- Nominal values'!AV97,"Yes","No")</f>
        <v>Yes</v>
      </c>
    </row>
    <row r="331" spans="2:23">
      <c r="B331" s="350">
        <f>+'2.3 Augex (C)- Nominal values'!B98</f>
        <v>0</v>
      </c>
      <c r="C331" s="149"/>
      <c r="D331" s="149"/>
      <c r="E331" s="149"/>
      <c r="F331" s="149"/>
      <c r="G331" s="149"/>
      <c r="H331" s="149"/>
      <c r="I331" s="149"/>
      <c r="J331" s="149"/>
      <c r="K331" s="149"/>
      <c r="L331" s="149"/>
      <c r="M331" s="438">
        <f>+'2.3 Augex (A) - Nominal values'!M98</f>
        <v>0</v>
      </c>
      <c r="N331" s="347"/>
      <c r="O331" s="347"/>
      <c r="P331" s="347"/>
      <c r="Q331" s="347"/>
      <c r="R331" s="347"/>
      <c r="S331" s="136"/>
      <c r="T331" s="137"/>
      <c r="U331" s="139"/>
      <c r="V331" s="339">
        <f t="shared" si="10"/>
        <v>0</v>
      </c>
      <c r="W331" s="4" t="str">
        <f>IF(V331='2.3 Augex (C)- Nominal values'!AV98,"Yes","No")</f>
        <v>Yes</v>
      </c>
    </row>
    <row r="332" spans="2:23">
      <c r="B332" s="350">
        <f>+'2.3 Augex (C)- Nominal values'!B99</f>
        <v>0</v>
      </c>
      <c r="C332" s="149"/>
      <c r="D332" s="149"/>
      <c r="E332" s="149"/>
      <c r="F332" s="149"/>
      <c r="G332" s="149"/>
      <c r="H332" s="149"/>
      <c r="I332" s="149"/>
      <c r="J332" s="149"/>
      <c r="K332" s="149"/>
      <c r="L332" s="149"/>
      <c r="M332" s="438">
        <f>+'2.3 Augex (A) - Nominal values'!M99</f>
        <v>0</v>
      </c>
      <c r="N332" s="347"/>
      <c r="O332" s="347"/>
      <c r="P332" s="347"/>
      <c r="Q332" s="347"/>
      <c r="R332" s="347"/>
      <c r="S332" s="136"/>
      <c r="T332" s="137"/>
      <c r="U332" s="139"/>
      <c r="V332" s="339">
        <f t="shared" si="10"/>
        <v>0</v>
      </c>
      <c r="W332" s="4" t="str">
        <f>IF(V332='2.3 Augex (C)- Nominal values'!AV99,"Yes","No")</f>
        <v>Yes</v>
      </c>
    </row>
    <row r="333" spans="2:23">
      <c r="B333" s="350">
        <f>+'2.3 Augex (C)- Nominal values'!B100</f>
        <v>0</v>
      </c>
      <c r="C333" s="149"/>
      <c r="D333" s="149"/>
      <c r="E333" s="149"/>
      <c r="F333" s="149"/>
      <c r="G333" s="149"/>
      <c r="H333" s="149"/>
      <c r="I333" s="149"/>
      <c r="J333" s="149"/>
      <c r="K333" s="149"/>
      <c r="L333" s="149"/>
      <c r="M333" s="438">
        <f>+'2.3 Augex (A) - Nominal values'!M100</f>
        <v>0</v>
      </c>
      <c r="N333" s="347"/>
      <c r="O333" s="347"/>
      <c r="P333" s="347"/>
      <c r="Q333" s="347"/>
      <c r="R333" s="347"/>
      <c r="S333" s="136"/>
      <c r="T333" s="137"/>
      <c r="U333" s="139"/>
      <c r="V333" s="339">
        <f t="shared" si="10"/>
        <v>0</v>
      </c>
      <c r="W333" s="4" t="str">
        <f>IF(V333='2.3 Augex (C)- Nominal values'!AV100,"Yes","No")</f>
        <v>Yes</v>
      </c>
    </row>
    <row r="334" spans="2:23">
      <c r="B334" s="350">
        <f>+'2.3 Augex (C)- Nominal values'!B101</f>
        <v>0</v>
      </c>
      <c r="C334" s="149"/>
      <c r="D334" s="149"/>
      <c r="E334" s="149"/>
      <c r="F334" s="149"/>
      <c r="G334" s="149"/>
      <c r="H334" s="149"/>
      <c r="I334" s="149"/>
      <c r="J334" s="149"/>
      <c r="K334" s="149"/>
      <c r="L334" s="149"/>
      <c r="M334" s="438">
        <f>+'2.3 Augex (A) - Nominal values'!M101</f>
        <v>0</v>
      </c>
      <c r="N334" s="347"/>
      <c r="O334" s="347"/>
      <c r="P334" s="347"/>
      <c r="Q334" s="347"/>
      <c r="R334" s="347"/>
      <c r="S334" s="136"/>
      <c r="T334" s="137"/>
      <c r="U334" s="139"/>
      <c r="V334" s="339">
        <f t="shared" si="10"/>
        <v>0</v>
      </c>
      <c r="W334" s="4" t="str">
        <f>IF(V334='2.3 Augex (C)- Nominal values'!AV101,"Yes","No")</f>
        <v>Yes</v>
      </c>
    </row>
    <row r="335" spans="2:23">
      <c r="B335" s="350">
        <f>+'2.3 Augex (C)- Nominal values'!B102</f>
        <v>0</v>
      </c>
      <c r="C335" s="149"/>
      <c r="D335" s="149"/>
      <c r="E335" s="149"/>
      <c r="F335" s="149"/>
      <c r="G335" s="149"/>
      <c r="H335" s="149"/>
      <c r="I335" s="149"/>
      <c r="J335" s="149"/>
      <c r="K335" s="149"/>
      <c r="L335" s="149"/>
      <c r="M335" s="438">
        <f>+'2.3 Augex (A) - Nominal values'!M102</f>
        <v>0</v>
      </c>
      <c r="N335" s="347"/>
      <c r="O335" s="347"/>
      <c r="P335" s="347"/>
      <c r="Q335" s="347"/>
      <c r="R335" s="347"/>
      <c r="S335" s="136"/>
      <c r="T335" s="137"/>
      <c r="U335" s="139"/>
      <c r="V335" s="339">
        <f t="shared" si="10"/>
        <v>0</v>
      </c>
      <c r="W335" s="4" t="str">
        <f>IF(V335='2.3 Augex (C)- Nominal values'!AV102,"Yes","No")</f>
        <v>Yes</v>
      </c>
    </row>
    <row r="336" spans="2:23">
      <c r="B336" s="350">
        <f>+'2.3 Augex (C)- Nominal values'!B103</f>
        <v>0</v>
      </c>
      <c r="C336" s="149"/>
      <c r="D336" s="149"/>
      <c r="E336" s="149"/>
      <c r="F336" s="149"/>
      <c r="G336" s="149"/>
      <c r="H336" s="149"/>
      <c r="I336" s="149"/>
      <c r="J336" s="149"/>
      <c r="K336" s="149"/>
      <c r="L336" s="149"/>
      <c r="M336" s="438">
        <f>+'2.3 Augex (A) - Nominal values'!M103</f>
        <v>0</v>
      </c>
      <c r="N336" s="347"/>
      <c r="O336" s="347"/>
      <c r="P336" s="347"/>
      <c r="Q336" s="347"/>
      <c r="R336" s="347"/>
      <c r="S336" s="136"/>
      <c r="T336" s="137"/>
      <c r="U336" s="139"/>
      <c r="V336" s="339">
        <f t="shared" si="10"/>
        <v>0</v>
      </c>
      <c r="W336" s="4" t="str">
        <f>IF(V336='2.3 Augex (C)- Nominal values'!AV103,"Yes","No")</f>
        <v>Yes</v>
      </c>
    </row>
    <row r="337" spans="2:23">
      <c r="B337" s="350">
        <f>+'2.3 Augex (C)- Nominal values'!B104</f>
        <v>0</v>
      </c>
      <c r="C337" s="149"/>
      <c r="D337" s="149"/>
      <c r="E337" s="149"/>
      <c r="F337" s="149"/>
      <c r="G337" s="149"/>
      <c r="H337" s="149"/>
      <c r="I337" s="149"/>
      <c r="J337" s="149"/>
      <c r="K337" s="149"/>
      <c r="L337" s="149"/>
      <c r="M337" s="438">
        <f>+'2.3 Augex (A) - Nominal values'!M104</f>
        <v>0</v>
      </c>
      <c r="N337" s="347"/>
      <c r="O337" s="347"/>
      <c r="P337" s="347"/>
      <c r="Q337" s="347"/>
      <c r="R337" s="347"/>
      <c r="S337" s="136"/>
      <c r="T337" s="137"/>
      <c r="U337" s="139"/>
      <c r="V337" s="339">
        <f t="shared" si="10"/>
        <v>0</v>
      </c>
      <c r="W337" s="4" t="str">
        <f>IF(V337='2.3 Augex (C)- Nominal values'!AV104,"Yes","No")</f>
        <v>Yes</v>
      </c>
    </row>
    <row r="338" spans="2:23">
      <c r="B338" s="350">
        <f>+'2.3 Augex (C)- Nominal values'!B105</f>
        <v>0</v>
      </c>
      <c r="C338" s="149"/>
      <c r="D338" s="149"/>
      <c r="E338" s="149"/>
      <c r="F338" s="149"/>
      <c r="G338" s="149"/>
      <c r="H338" s="149"/>
      <c r="I338" s="149"/>
      <c r="J338" s="149"/>
      <c r="K338" s="149"/>
      <c r="L338" s="149"/>
      <c r="M338" s="438">
        <f>+'2.3 Augex (A) - Nominal values'!M105</f>
        <v>0</v>
      </c>
      <c r="N338" s="347"/>
      <c r="O338" s="347"/>
      <c r="P338" s="347"/>
      <c r="Q338" s="347"/>
      <c r="R338" s="347"/>
      <c r="S338" s="136"/>
      <c r="T338" s="137"/>
      <c r="U338" s="139"/>
      <c r="V338" s="339">
        <f t="shared" si="10"/>
        <v>0</v>
      </c>
      <c r="W338" s="4" t="str">
        <f>IF(V338='2.3 Augex (C)- Nominal values'!AV105,"Yes","No")</f>
        <v>Yes</v>
      </c>
    </row>
    <row r="339" spans="2:23">
      <c r="B339" s="350">
        <f>+'2.3 Augex (C)- Nominal values'!B106</f>
        <v>0</v>
      </c>
      <c r="C339" s="149"/>
      <c r="D339" s="149"/>
      <c r="E339" s="149"/>
      <c r="F339" s="149"/>
      <c r="G339" s="149"/>
      <c r="H339" s="149"/>
      <c r="I339" s="149"/>
      <c r="J339" s="149"/>
      <c r="K339" s="149"/>
      <c r="L339" s="149"/>
      <c r="M339" s="438">
        <f>+'2.3 Augex (A) - Nominal values'!M106</f>
        <v>0</v>
      </c>
      <c r="N339" s="347"/>
      <c r="O339" s="347"/>
      <c r="P339" s="347"/>
      <c r="Q339" s="347"/>
      <c r="R339" s="347"/>
      <c r="S339" s="136"/>
      <c r="T339" s="137"/>
      <c r="U339" s="139"/>
      <c r="V339" s="339">
        <f t="shared" si="10"/>
        <v>0</v>
      </c>
      <c r="W339" s="4" t="str">
        <f>IF(V339='2.3 Augex (C)- Nominal values'!AV106,"Yes","No")</f>
        <v>Yes</v>
      </c>
    </row>
    <row r="340" spans="2:23">
      <c r="B340" s="350">
        <f>+'2.3 Augex (C)- Nominal values'!B107</f>
        <v>0</v>
      </c>
      <c r="C340" s="149"/>
      <c r="D340" s="149"/>
      <c r="E340" s="149"/>
      <c r="F340" s="149"/>
      <c r="G340" s="149"/>
      <c r="H340" s="149"/>
      <c r="I340" s="149"/>
      <c r="J340" s="149"/>
      <c r="K340" s="149"/>
      <c r="L340" s="149"/>
      <c r="M340" s="438">
        <f>+'2.3 Augex (A) - Nominal values'!M107</f>
        <v>0</v>
      </c>
      <c r="N340" s="347"/>
      <c r="O340" s="347"/>
      <c r="P340" s="347"/>
      <c r="Q340" s="347"/>
      <c r="R340" s="347"/>
      <c r="S340" s="136"/>
      <c r="T340" s="137"/>
      <c r="U340" s="139"/>
      <c r="V340" s="339">
        <f t="shared" si="10"/>
        <v>0</v>
      </c>
      <c r="W340" s="4" t="str">
        <f>IF(V340='2.3 Augex (C)- Nominal values'!AV107,"Yes","No")</f>
        <v>Yes</v>
      </c>
    </row>
    <row r="341" spans="2:23">
      <c r="B341" s="350">
        <f>+'2.3 Augex (C)- Nominal values'!B108</f>
        <v>0</v>
      </c>
      <c r="C341" s="149"/>
      <c r="D341" s="149"/>
      <c r="E341" s="149"/>
      <c r="F341" s="149"/>
      <c r="G341" s="149"/>
      <c r="H341" s="149"/>
      <c r="I341" s="149"/>
      <c r="J341" s="149"/>
      <c r="K341" s="149"/>
      <c r="L341" s="149"/>
      <c r="M341" s="438">
        <f>+'2.3 Augex (A) - Nominal values'!M108</f>
        <v>0</v>
      </c>
      <c r="N341" s="347"/>
      <c r="O341" s="347"/>
      <c r="P341" s="347"/>
      <c r="Q341" s="347"/>
      <c r="R341" s="347"/>
      <c r="S341" s="136"/>
      <c r="T341" s="137"/>
      <c r="U341" s="139"/>
      <c r="V341" s="339">
        <f t="shared" si="10"/>
        <v>0</v>
      </c>
      <c r="W341" s="4" t="str">
        <f>IF(V341='2.3 Augex (C)- Nominal values'!AV108,"Yes","No")</f>
        <v>Yes</v>
      </c>
    </row>
    <row r="342" spans="2:23">
      <c r="B342" s="350">
        <f>+'2.3 Augex (C)- Nominal values'!B109</f>
        <v>0</v>
      </c>
      <c r="C342" s="149"/>
      <c r="D342" s="149"/>
      <c r="E342" s="149"/>
      <c r="F342" s="149"/>
      <c r="G342" s="149"/>
      <c r="H342" s="149"/>
      <c r="I342" s="149"/>
      <c r="J342" s="149"/>
      <c r="K342" s="149"/>
      <c r="L342" s="149"/>
      <c r="M342" s="438">
        <f>+'2.3 Augex (A) - Nominal values'!M109</f>
        <v>0</v>
      </c>
      <c r="N342" s="347"/>
      <c r="O342" s="347"/>
      <c r="P342" s="347"/>
      <c r="Q342" s="347"/>
      <c r="R342" s="347"/>
      <c r="S342" s="136"/>
      <c r="T342" s="137"/>
      <c r="U342" s="139"/>
      <c r="V342" s="339">
        <f t="shared" si="10"/>
        <v>0</v>
      </c>
      <c r="W342" s="4" t="str">
        <f>IF(V342='2.3 Augex (C)- Nominal values'!AV109,"Yes","No")</f>
        <v>Yes</v>
      </c>
    </row>
    <row r="343" spans="2:23">
      <c r="B343" s="350">
        <f>+'2.3 Augex (C)- Nominal values'!B110</f>
        <v>0</v>
      </c>
      <c r="C343" s="149"/>
      <c r="D343" s="149"/>
      <c r="E343" s="149"/>
      <c r="F343" s="149"/>
      <c r="G343" s="149"/>
      <c r="H343" s="149"/>
      <c r="I343" s="149"/>
      <c r="J343" s="149"/>
      <c r="K343" s="149"/>
      <c r="L343" s="149"/>
      <c r="M343" s="438">
        <f>+'2.3 Augex (A) - Nominal values'!M110</f>
        <v>0</v>
      </c>
      <c r="N343" s="347"/>
      <c r="O343" s="347"/>
      <c r="P343" s="347"/>
      <c r="Q343" s="347"/>
      <c r="R343" s="347"/>
      <c r="S343" s="136"/>
      <c r="T343" s="137"/>
      <c r="U343" s="139"/>
      <c r="V343" s="339">
        <f t="shared" si="10"/>
        <v>0</v>
      </c>
      <c r="W343" s="4" t="str">
        <f>IF(V343='2.3 Augex (C)- Nominal values'!AV110,"Yes","No")</f>
        <v>Yes</v>
      </c>
    </row>
    <row r="344" spans="2:23">
      <c r="B344" s="350">
        <f>+'2.3 Augex (C)- Nominal values'!B111</f>
        <v>0</v>
      </c>
      <c r="C344" s="149"/>
      <c r="D344" s="149"/>
      <c r="E344" s="149"/>
      <c r="F344" s="149"/>
      <c r="G344" s="149"/>
      <c r="H344" s="149"/>
      <c r="I344" s="149"/>
      <c r="J344" s="149"/>
      <c r="K344" s="149"/>
      <c r="L344" s="149"/>
      <c r="M344" s="438">
        <f>+'2.3 Augex (A) - Nominal values'!M111</f>
        <v>0</v>
      </c>
      <c r="N344" s="347"/>
      <c r="O344" s="347"/>
      <c r="P344" s="347"/>
      <c r="Q344" s="347"/>
      <c r="R344" s="347"/>
      <c r="S344" s="136"/>
      <c r="T344" s="137"/>
      <c r="U344" s="139"/>
      <c r="V344" s="339">
        <f t="shared" si="10"/>
        <v>0</v>
      </c>
      <c r="W344" s="4" t="str">
        <f>IF(V344='2.3 Augex (C)- Nominal values'!AV111,"Yes","No")</f>
        <v>Yes</v>
      </c>
    </row>
    <row r="345" spans="2:23">
      <c r="B345" s="350">
        <f>+'2.3 Augex (C)- Nominal values'!B112</f>
        <v>0</v>
      </c>
      <c r="C345" s="149"/>
      <c r="D345" s="149"/>
      <c r="E345" s="149"/>
      <c r="F345" s="149"/>
      <c r="G345" s="149"/>
      <c r="H345" s="149"/>
      <c r="I345" s="149"/>
      <c r="J345" s="149"/>
      <c r="K345" s="149"/>
      <c r="L345" s="149"/>
      <c r="M345" s="438">
        <f>+'2.3 Augex (A) - Nominal values'!M112</f>
        <v>0</v>
      </c>
      <c r="N345" s="347"/>
      <c r="O345" s="347"/>
      <c r="P345" s="347"/>
      <c r="Q345" s="347"/>
      <c r="R345" s="347"/>
      <c r="S345" s="136"/>
      <c r="T345" s="137"/>
      <c r="U345" s="139"/>
      <c r="V345" s="339">
        <f t="shared" si="10"/>
        <v>0</v>
      </c>
      <c r="W345" s="4" t="str">
        <f>IF(V345='2.3 Augex (C)- Nominal values'!AV112,"Yes","No")</f>
        <v>Yes</v>
      </c>
    </row>
    <row r="346" spans="2:23">
      <c r="B346" s="350">
        <f>+'2.3 Augex (C)- Nominal values'!B113</f>
        <v>0</v>
      </c>
      <c r="C346" s="149"/>
      <c r="D346" s="149"/>
      <c r="E346" s="149"/>
      <c r="F346" s="149"/>
      <c r="G346" s="149"/>
      <c r="H346" s="149"/>
      <c r="I346" s="149"/>
      <c r="J346" s="149"/>
      <c r="K346" s="149"/>
      <c r="L346" s="149"/>
      <c r="M346" s="438">
        <f>+'2.3 Augex (A) - Nominal values'!M113</f>
        <v>0</v>
      </c>
      <c r="N346" s="347"/>
      <c r="O346" s="347"/>
      <c r="P346" s="347"/>
      <c r="Q346" s="347"/>
      <c r="R346" s="347"/>
      <c r="S346" s="136"/>
      <c r="T346" s="137"/>
      <c r="U346" s="139"/>
      <c r="V346" s="339">
        <f t="shared" si="10"/>
        <v>0</v>
      </c>
      <c r="W346" s="4" t="str">
        <f>IF(V346='2.3 Augex (C)- Nominal values'!AV113,"Yes","No")</f>
        <v>Yes</v>
      </c>
    </row>
    <row r="347" spans="2:23">
      <c r="B347" s="350">
        <f>+'2.3 Augex (C)- Nominal values'!B114</f>
        <v>0</v>
      </c>
      <c r="C347" s="149"/>
      <c r="D347" s="149"/>
      <c r="E347" s="149"/>
      <c r="F347" s="149"/>
      <c r="G347" s="149"/>
      <c r="H347" s="149"/>
      <c r="I347" s="149"/>
      <c r="J347" s="149"/>
      <c r="K347" s="149"/>
      <c r="L347" s="149"/>
      <c r="M347" s="438">
        <f>+'2.3 Augex (A) - Nominal values'!M114</f>
        <v>0</v>
      </c>
      <c r="N347" s="347"/>
      <c r="O347" s="347"/>
      <c r="P347" s="347"/>
      <c r="Q347" s="347"/>
      <c r="R347" s="347"/>
      <c r="S347" s="136"/>
      <c r="T347" s="137"/>
      <c r="U347" s="139"/>
      <c r="V347" s="339">
        <f t="shared" si="10"/>
        <v>0</v>
      </c>
      <c r="W347" s="4" t="str">
        <f>IF(V347='2.3 Augex (C)- Nominal values'!AV114,"Yes","No")</f>
        <v>Yes</v>
      </c>
    </row>
    <row r="348" spans="2:23">
      <c r="B348" s="350">
        <f>+'2.3 Augex (C)- Nominal values'!B115</f>
        <v>0</v>
      </c>
      <c r="C348" s="149"/>
      <c r="D348" s="149"/>
      <c r="E348" s="149"/>
      <c r="F348" s="149"/>
      <c r="G348" s="149"/>
      <c r="H348" s="149"/>
      <c r="I348" s="149"/>
      <c r="J348" s="149"/>
      <c r="K348" s="149"/>
      <c r="L348" s="149"/>
      <c r="M348" s="438">
        <f>+'2.3 Augex (A) - Nominal values'!M115</f>
        <v>0</v>
      </c>
      <c r="N348" s="347"/>
      <c r="O348" s="347"/>
      <c r="P348" s="347"/>
      <c r="Q348" s="347"/>
      <c r="R348" s="347"/>
      <c r="S348" s="136"/>
      <c r="T348" s="137"/>
      <c r="U348" s="139"/>
      <c r="V348" s="339">
        <f t="shared" si="10"/>
        <v>0</v>
      </c>
      <c r="W348" s="4" t="str">
        <f>IF(V348='2.3 Augex (C)- Nominal values'!AV115,"Yes","No")</f>
        <v>Yes</v>
      </c>
    </row>
    <row r="349" spans="2:23">
      <c r="B349" s="350">
        <f>+'2.3 Augex (C)- Nominal values'!B116</f>
        <v>0</v>
      </c>
      <c r="C349" s="149"/>
      <c r="D349" s="149"/>
      <c r="E349" s="149"/>
      <c r="F349" s="149"/>
      <c r="G349" s="149"/>
      <c r="H349" s="149"/>
      <c r="I349" s="149"/>
      <c r="J349" s="149"/>
      <c r="K349" s="149"/>
      <c r="L349" s="149"/>
      <c r="M349" s="438">
        <f>+'2.3 Augex (A) - Nominal values'!M116</f>
        <v>0</v>
      </c>
      <c r="N349" s="347"/>
      <c r="O349" s="347"/>
      <c r="P349" s="347"/>
      <c r="Q349" s="347"/>
      <c r="R349" s="347"/>
      <c r="S349" s="136"/>
      <c r="T349" s="137"/>
      <c r="U349" s="139"/>
      <c r="V349" s="339">
        <f t="shared" si="10"/>
        <v>0</v>
      </c>
      <c r="W349" s="4" t="str">
        <f>IF(V349='2.3 Augex (C)- Nominal values'!AV116,"Yes","No")</f>
        <v>Yes</v>
      </c>
    </row>
    <row r="350" spans="2:23">
      <c r="B350" s="350">
        <f>+'2.3 Augex (C)- Nominal values'!B117</f>
        <v>0</v>
      </c>
      <c r="C350" s="149"/>
      <c r="D350" s="149"/>
      <c r="E350" s="149"/>
      <c r="F350" s="149"/>
      <c r="G350" s="149"/>
      <c r="H350" s="149"/>
      <c r="I350" s="149"/>
      <c r="J350" s="149"/>
      <c r="K350" s="149"/>
      <c r="L350" s="149"/>
      <c r="M350" s="438">
        <f>+'2.3 Augex (A) - Nominal values'!M117</f>
        <v>0</v>
      </c>
      <c r="N350" s="347"/>
      <c r="O350" s="347"/>
      <c r="P350" s="347"/>
      <c r="Q350" s="347"/>
      <c r="R350" s="347"/>
      <c r="S350" s="136"/>
      <c r="T350" s="137"/>
      <c r="U350" s="139"/>
      <c r="V350" s="339">
        <f t="shared" si="10"/>
        <v>0</v>
      </c>
      <c r="W350" s="4" t="str">
        <f>IF(V350='2.3 Augex (C)- Nominal values'!AV117,"Yes","No")</f>
        <v>Yes</v>
      </c>
    </row>
    <row r="351" spans="2:23">
      <c r="B351" s="350">
        <f>+'2.3 Augex (C)- Nominal values'!B118</f>
        <v>0</v>
      </c>
      <c r="C351" s="149"/>
      <c r="D351" s="149"/>
      <c r="E351" s="149"/>
      <c r="F351" s="149"/>
      <c r="G351" s="149"/>
      <c r="H351" s="149"/>
      <c r="I351" s="149"/>
      <c r="J351" s="149"/>
      <c r="K351" s="149"/>
      <c r="L351" s="149"/>
      <c r="M351" s="438">
        <f>+'2.3 Augex (A) - Nominal values'!M118</f>
        <v>0</v>
      </c>
      <c r="N351" s="347"/>
      <c r="O351" s="347"/>
      <c r="P351" s="347"/>
      <c r="Q351" s="347"/>
      <c r="R351" s="347"/>
      <c r="S351" s="136"/>
      <c r="T351" s="137"/>
      <c r="U351" s="139"/>
      <c r="V351" s="339">
        <f t="shared" si="10"/>
        <v>0</v>
      </c>
      <c r="W351" s="4" t="str">
        <f>IF(V351='2.3 Augex (C)- Nominal values'!AV118,"Yes","No")</f>
        <v>Yes</v>
      </c>
    </row>
    <row r="352" spans="2:23">
      <c r="B352" s="350">
        <f>+'2.3 Augex (C)- Nominal values'!B119</f>
        <v>0</v>
      </c>
      <c r="C352" s="149"/>
      <c r="D352" s="149"/>
      <c r="E352" s="149"/>
      <c r="F352" s="149"/>
      <c r="G352" s="149"/>
      <c r="H352" s="149"/>
      <c r="I352" s="149"/>
      <c r="J352" s="149"/>
      <c r="K352" s="149"/>
      <c r="L352" s="149"/>
      <c r="M352" s="438">
        <f>+'2.3 Augex (A) - Nominal values'!M119</f>
        <v>0</v>
      </c>
      <c r="N352" s="347"/>
      <c r="O352" s="347"/>
      <c r="P352" s="347"/>
      <c r="Q352" s="347"/>
      <c r="R352" s="347"/>
      <c r="S352" s="136"/>
      <c r="T352" s="137"/>
      <c r="U352" s="139"/>
      <c r="V352" s="339">
        <f t="shared" si="10"/>
        <v>0</v>
      </c>
      <c r="W352" s="4" t="str">
        <f>IF(V352='2.3 Augex (C)- Nominal values'!AV119,"Yes","No")</f>
        <v>Yes</v>
      </c>
    </row>
    <row r="353" spans="2:26">
      <c r="B353" s="350">
        <f>+'2.3 Augex (C)- Nominal values'!B120</f>
        <v>0</v>
      </c>
      <c r="C353" s="149"/>
      <c r="D353" s="149"/>
      <c r="E353" s="149"/>
      <c r="F353" s="149"/>
      <c r="G353" s="149"/>
      <c r="H353" s="149"/>
      <c r="I353" s="149"/>
      <c r="J353" s="149"/>
      <c r="K353" s="149"/>
      <c r="L353" s="149"/>
      <c r="M353" s="438">
        <f>+'2.3 Augex (A) - Nominal values'!M120</f>
        <v>0</v>
      </c>
      <c r="N353" s="347"/>
      <c r="O353" s="347"/>
      <c r="P353" s="347"/>
      <c r="Q353" s="347"/>
      <c r="R353" s="347"/>
      <c r="S353" s="136"/>
      <c r="T353" s="137"/>
      <c r="U353" s="139"/>
      <c r="V353" s="339">
        <f t="shared" si="10"/>
        <v>0</v>
      </c>
      <c r="W353" s="4" t="str">
        <f>IF(V353='2.3 Augex (C)- Nominal values'!AV120,"Yes","No")</f>
        <v>Yes</v>
      </c>
    </row>
    <row r="354" spans="2:26">
      <c r="B354" s="350">
        <f>+'2.3 Augex (C)- Nominal values'!B121</f>
        <v>0</v>
      </c>
      <c r="C354" s="149"/>
      <c r="D354" s="149"/>
      <c r="E354" s="149"/>
      <c r="F354" s="149"/>
      <c r="G354" s="149"/>
      <c r="H354" s="149"/>
      <c r="I354" s="149"/>
      <c r="J354" s="149"/>
      <c r="K354" s="149"/>
      <c r="L354" s="149"/>
      <c r="M354" s="438">
        <f>+'2.3 Augex (A) - Nominal values'!M121</f>
        <v>0</v>
      </c>
      <c r="N354" s="347"/>
      <c r="O354" s="347"/>
      <c r="P354" s="347"/>
      <c r="Q354" s="347"/>
      <c r="R354" s="347"/>
      <c r="S354" s="136"/>
      <c r="T354" s="137"/>
      <c r="U354" s="139"/>
      <c r="V354" s="339">
        <f t="shared" si="10"/>
        <v>0</v>
      </c>
      <c r="W354" s="4" t="str">
        <f>IF(V354='2.3 Augex (C)- Nominal values'!AV121,"Yes","No")</f>
        <v>Yes</v>
      </c>
    </row>
    <row r="355" spans="2:26">
      <c r="B355" s="350">
        <f>+'2.3 Augex (C)- Nominal values'!B122</f>
        <v>0</v>
      </c>
      <c r="C355" s="149"/>
      <c r="D355" s="149"/>
      <c r="E355" s="149"/>
      <c r="F355" s="149"/>
      <c r="G355" s="149"/>
      <c r="H355" s="149"/>
      <c r="I355" s="149"/>
      <c r="J355" s="149"/>
      <c r="K355" s="149"/>
      <c r="L355" s="149"/>
      <c r="M355" s="438">
        <f>+'2.3 Augex (A) - Nominal values'!M122</f>
        <v>0</v>
      </c>
      <c r="N355" s="347"/>
      <c r="O355" s="347"/>
      <c r="P355" s="347"/>
      <c r="Q355" s="347"/>
      <c r="R355" s="347"/>
      <c r="S355" s="136"/>
      <c r="T355" s="137"/>
      <c r="U355" s="139"/>
      <c r="V355" s="339">
        <f t="shared" si="10"/>
        <v>0</v>
      </c>
      <c r="W355" s="4" t="str">
        <f>IF(V355='2.3 Augex (C)- Nominal values'!AV122,"Yes","No")</f>
        <v>Yes</v>
      </c>
    </row>
    <row r="356" spans="2:26">
      <c r="B356" s="350">
        <f>+'2.3 Augex (C)- Nominal values'!B123</f>
        <v>0</v>
      </c>
      <c r="C356" s="149"/>
      <c r="D356" s="149"/>
      <c r="E356" s="149"/>
      <c r="F356" s="149"/>
      <c r="G356" s="149"/>
      <c r="H356" s="149"/>
      <c r="I356" s="149"/>
      <c r="J356" s="149"/>
      <c r="K356" s="149"/>
      <c r="L356" s="149"/>
      <c r="M356" s="438">
        <f>+'2.3 Augex (A) - Nominal values'!M123</f>
        <v>0</v>
      </c>
      <c r="N356" s="347"/>
      <c r="O356" s="347"/>
      <c r="P356" s="347"/>
      <c r="Q356" s="347"/>
      <c r="R356" s="347"/>
      <c r="S356" s="136"/>
      <c r="T356" s="137"/>
      <c r="U356" s="139"/>
      <c r="V356" s="339">
        <f t="shared" si="10"/>
        <v>0</v>
      </c>
      <c r="W356" s="4" t="str">
        <f>IF(V356='2.3 Augex (C)- Nominal values'!AV123,"Yes","No")</f>
        <v>Yes</v>
      </c>
    </row>
    <row r="357" spans="2:26">
      <c r="B357" s="350">
        <f>+'2.3 Augex (C)- Nominal values'!B124</f>
        <v>0</v>
      </c>
      <c r="C357" s="149"/>
      <c r="D357" s="149"/>
      <c r="E357" s="149"/>
      <c r="F357" s="149"/>
      <c r="G357" s="149"/>
      <c r="H357" s="149"/>
      <c r="I357" s="149"/>
      <c r="J357" s="149"/>
      <c r="K357" s="149"/>
      <c r="L357" s="149"/>
      <c r="M357" s="438">
        <f>+'2.3 Augex (A) - Nominal values'!M124</f>
        <v>0</v>
      </c>
      <c r="N357" s="347"/>
      <c r="O357" s="347"/>
      <c r="P357" s="347"/>
      <c r="Q357" s="347"/>
      <c r="R357" s="347"/>
      <c r="S357" s="136"/>
      <c r="T357" s="137"/>
      <c r="U357" s="139"/>
      <c r="V357" s="339">
        <f t="shared" si="10"/>
        <v>0</v>
      </c>
      <c r="W357" s="4" t="str">
        <f>IF(V357='2.3 Augex (C)- Nominal values'!AV124,"Yes","No")</f>
        <v>Yes</v>
      </c>
    </row>
    <row r="358" spans="2:26">
      <c r="B358" s="350">
        <f>+'2.3 Augex (C)- Nominal values'!B125</f>
        <v>0</v>
      </c>
      <c r="C358" s="149"/>
      <c r="D358" s="149"/>
      <c r="E358" s="149"/>
      <c r="F358" s="149"/>
      <c r="G358" s="149"/>
      <c r="H358" s="149"/>
      <c r="I358" s="149"/>
      <c r="J358" s="149"/>
      <c r="K358" s="149"/>
      <c r="L358" s="149"/>
      <c r="M358" s="438">
        <f>+'2.3 Augex (A) - Nominal values'!M125</f>
        <v>0</v>
      </c>
      <c r="N358" s="347"/>
      <c r="O358" s="347"/>
      <c r="P358" s="347"/>
      <c r="Q358" s="347"/>
      <c r="R358" s="347"/>
      <c r="S358" s="136"/>
      <c r="T358" s="137"/>
      <c r="U358" s="139"/>
      <c r="V358" s="339">
        <f t="shared" si="10"/>
        <v>0</v>
      </c>
      <c r="W358" s="4" t="str">
        <f>IF(V358='2.3 Augex (C)- Nominal values'!AV125,"Yes","No")</f>
        <v>Yes</v>
      </c>
    </row>
    <row r="359" spans="2:26">
      <c r="B359" s="350">
        <f>+'2.3 Augex (C)- Nominal values'!B126</f>
        <v>0</v>
      </c>
      <c r="C359" s="149"/>
      <c r="D359" s="149"/>
      <c r="E359" s="149"/>
      <c r="F359" s="149"/>
      <c r="G359" s="149"/>
      <c r="H359" s="149"/>
      <c r="I359" s="149"/>
      <c r="J359" s="149"/>
      <c r="K359" s="149"/>
      <c r="L359" s="149"/>
      <c r="M359" s="438">
        <f>+'2.3 Augex (A) - Nominal values'!M126</f>
        <v>0</v>
      </c>
      <c r="N359" s="347"/>
      <c r="O359" s="347"/>
      <c r="P359" s="347"/>
      <c r="Q359" s="347"/>
      <c r="R359" s="347"/>
      <c r="S359" s="136"/>
      <c r="T359" s="137"/>
      <c r="U359" s="139"/>
      <c r="V359" s="339">
        <f t="shared" si="10"/>
        <v>0</v>
      </c>
      <c r="W359" s="4" t="str">
        <f>IF(V359='2.3 Augex (C)- Nominal values'!AV126,"Yes","No")</f>
        <v>Yes</v>
      </c>
    </row>
    <row r="360" spans="2:26" ht="15.75" thickBot="1">
      <c r="B360" s="350">
        <f>+'2.3 Augex (C)- Nominal values'!B127</f>
        <v>0</v>
      </c>
      <c r="C360" s="149"/>
      <c r="D360" s="149"/>
      <c r="E360" s="149"/>
      <c r="F360" s="149"/>
      <c r="G360" s="149"/>
      <c r="H360" s="149"/>
      <c r="I360" s="149"/>
      <c r="J360" s="149"/>
      <c r="K360" s="149"/>
      <c r="L360" s="149"/>
      <c r="M360" s="438">
        <f>+'2.3 Augex (A) - Nominal values'!M127</f>
        <v>0</v>
      </c>
      <c r="N360" s="347"/>
      <c r="O360" s="347"/>
      <c r="P360" s="347"/>
      <c r="Q360" s="347"/>
      <c r="R360" s="347"/>
      <c r="S360" s="136"/>
      <c r="T360" s="137"/>
      <c r="U360" s="139"/>
      <c r="V360" s="339">
        <f t="shared" si="10"/>
        <v>0</v>
      </c>
      <c r="W360" s="4" t="str">
        <f>IF(V360='2.3 Augex (C)- Nominal values'!AV127,"Yes","No")</f>
        <v>Yes</v>
      </c>
    </row>
    <row r="361" spans="2:26">
      <c r="B361" s="393" t="str">
        <f>+'2.3 Augex (C)- Nominal values'!B128</f>
        <v>NON MATERIAL PROJECTS</v>
      </c>
      <c r="C361" s="149"/>
      <c r="D361" s="149"/>
      <c r="E361" s="149"/>
      <c r="F361" s="149"/>
      <c r="G361" s="149"/>
      <c r="H361" s="149"/>
      <c r="I361" s="149"/>
      <c r="J361" s="149"/>
      <c r="K361" s="149"/>
      <c r="L361" s="149"/>
      <c r="M361" s="149"/>
      <c r="N361" s="347">
        <v>19680</v>
      </c>
      <c r="O361" s="347">
        <v>7132</v>
      </c>
      <c r="P361" s="347">
        <v>44481</v>
      </c>
      <c r="Q361" s="347">
        <v>548279</v>
      </c>
      <c r="R361" s="347">
        <v>9000</v>
      </c>
      <c r="S361" s="136">
        <v>46376</v>
      </c>
      <c r="T361" s="137"/>
      <c r="U361" s="139"/>
      <c r="V361" s="339">
        <f t="shared" si="10"/>
        <v>674948</v>
      </c>
      <c r="W361" s="4" t="str">
        <f>IF(V361='2.3 Augex (C)- Nominal values'!AV128,"Yes","No")</f>
        <v>Yes</v>
      </c>
      <c r="X361" s="417"/>
      <c r="Y361" s="419"/>
    </row>
    <row r="362" spans="2:26" ht="15.75" thickBot="1">
      <c r="B362" s="177"/>
      <c r="C362" s="178"/>
      <c r="D362" s="178"/>
      <c r="E362" s="178"/>
      <c r="F362" s="178"/>
      <c r="G362" s="178"/>
      <c r="H362" s="178"/>
      <c r="I362" s="178"/>
      <c r="J362" s="178"/>
      <c r="K362" s="178"/>
      <c r="L362" s="178"/>
      <c r="M362" s="343"/>
      <c r="N362" s="504">
        <f>+SUM(N307:N361)</f>
        <v>911969.89999999991</v>
      </c>
      <c r="O362" s="343">
        <f t="shared" ref="O362:V362" si="11">+SUM(O307:O361)</f>
        <v>36132</v>
      </c>
      <c r="P362" s="343">
        <f t="shared" si="11"/>
        <v>184753.72</v>
      </c>
      <c r="Q362" s="343">
        <f t="shared" si="11"/>
        <v>583452.11</v>
      </c>
      <c r="R362" s="343">
        <f t="shared" si="11"/>
        <v>9000</v>
      </c>
      <c r="S362" s="343">
        <f t="shared" si="11"/>
        <v>46376</v>
      </c>
      <c r="T362" s="343">
        <f t="shared" si="11"/>
        <v>0</v>
      </c>
      <c r="U362" s="343">
        <f t="shared" si="11"/>
        <v>0</v>
      </c>
      <c r="V362" s="343">
        <f t="shared" si="11"/>
        <v>1771683.73</v>
      </c>
      <c r="X362" s="33"/>
      <c r="Y362" s="33"/>
      <c r="Z362" s="33"/>
    </row>
  </sheetData>
  <sheetProtection formatCells="0" insertRows="0"/>
  <mergeCells count="1">
    <mergeCell ref="B70:V70"/>
  </mergeCells>
  <pageMargins left="0.39370078740157483" right="0.39370078740157483" top="0.59055118110236227" bottom="0.59055118110236227" header="3.937007874015748E-2" footer="3.937007874015748E-2"/>
  <pageSetup paperSize="8" scale="61" fitToHeight="0" orientation="portrait" r:id="rId1"/>
  <headerFooter>
    <oddHeader>&amp;CCost incurred - Nominal Values&amp;REECL 0913 CARIN_T2.3 AGX A1</oddHeader>
    <oddFooter>&amp;R&amp;P/&amp;N</oddFooter>
  </headerFooter>
  <rowBreaks count="5" manualBreakCount="5">
    <brk id="67" max="21" man="1"/>
    <brk id="129" max="21" man="1"/>
    <brk id="187" max="21" man="1"/>
    <brk id="244" max="21" man="1"/>
    <brk id="303" max="2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pageSetUpPr fitToPage="1"/>
  </sheetPr>
  <dimension ref="B1:AW362"/>
  <sheetViews>
    <sheetView showGridLines="0" view="pageBreakPreview" topLeftCell="A320" zoomScale="70" zoomScaleNormal="85" zoomScaleSheetLayoutView="70" workbookViewId="0">
      <selection activeCell="N339" sqref="N339"/>
    </sheetView>
  </sheetViews>
  <sheetFormatPr defaultColWidth="9.140625" defaultRowHeight="15"/>
  <cols>
    <col min="1" max="1" width="18" style="4" customWidth="1"/>
    <col min="2" max="2" width="34.140625" style="4" customWidth="1"/>
    <col min="3" max="3" width="17.42578125" style="4" hidden="1" customWidth="1"/>
    <col min="4" max="4" width="15.7109375" style="4" hidden="1" customWidth="1"/>
    <col min="5" max="5" width="25" style="4" hidden="1" customWidth="1"/>
    <col min="6" max="6" width="30.5703125" style="4" hidden="1" customWidth="1"/>
    <col min="7" max="7" width="22.85546875" style="4" hidden="1" customWidth="1"/>
    <col min="8" max="8" width="28.28515625" style="4" hidden="1" customWidth="1"/>
    <col min="9" max="9" width="22.5703125" style="4" hidden="1" customWidth="1"/>
    <col min="10" max="12" width="19.7109375" style="4" hidden="1" customWidth="1"/>
    <col min="13" max="14" width="19.7109375" style="4" customWidth="1"/>
    <col min="15" max="22" width="16.7109375" style="4" customWidth="1"/>
    <col min="23" max="133" width="15.7109375" style="4" customWidth="1"/>
    <col min="134" max="16384" width="9.140625" style="4"/>
  </cols>
  <sheetData>
    <row r="1" spans="2:49" ht="24" customHeight="1">
      <c r="B1" s="1" t="s">
        <v>0</v>
      </c>
      <c r="C1" s="1"/>
      <c r="D1" s="1"/>
      <c r="E1" s="1"/>
      <c r="F1" s="1"/>
      <c r="G1" s="1"/>
      <c r="H1" s="1"/>
      <c r="I1" s="1"/>
      <c r="J1" s="1"/>
      <c r="K1" s="2" t="s">
        <v>1</v>
      </c>
      <c r="L1" s="2" t="s">
        <v>2</v>
      </c>
      <c r="M1" s="2"/>
      <c r="N1" s="2"/>
      <c r="O1" s="2"/>
      <c r="P1" s="2" t="s">
        <v>4</v>
      </c>
      <c r="Q1" s="2"/>
      <c r="R1" s="2"/>
      <c r="S1" s="2" t="s">
        <v>7</v>
      </c>
      <c r="T1" s="2" t="s">
        <v>8</v>
      </c>
      <c r="U1" s="2" t="s">
        <v>10</v>
      </c>
      <c r="V1" s="2" t="s">
        <v>12</v>
      </c>
      <c r="W1" s="3"/>
      <c r="X1" s="3"/>
      <c r="Y1" s="3"/>
      <c r="Z1" s="3"/>
      <c r="AA1" s="3"/>
      <c r="AB1" s="3"/>
      <c r="AC1" s="3"/>
      <c r="AD1" s="3"/>
      <c r="AE1" s="3"/>
      <c r="AF1" s="3"/>
      <c r="AG1" s="3"/>
      <c r="AH1" s="3"/>
      <c r="AI1" s="3"/>
      <c r="AJ1" s="3"/>
      <c r="AK1" s="3"/>
    </row>
    <row r="2" spans="2:49" ht="24" customHeight="1">
      <c r="B2" s="5"/>
      <c r="C2" s="5"/>
      <c r="D2" s="5"/>
      <c r="E2" s="5"/>
      <c r="F2" s="5"/>
      <c r="G2" s="5"/>
      <c r="H2" s="5"/>
      <c r="I2" s="5"/>
      <c r="J2" s="5"/>
      <c r="K2" s="5"/>
      <c r="L2" s="5"/>
      <c r="M2" s="5"/>
      <c r="N2" s="5"/>
      <c r="O2" s="5"/>
      <c r="P2" s="3"/>
      <c r="Q2" s="3"/>
      <c r="R2" s="3"/>
      <c r="S2" s="3"/>
      <c r="T2" s="3"/>
      <c r="U2" s="3"/>
      <c r="V2" s="3"/>
      <c r="W2" s="3"/>
      <c r="X2" s="3"/>
      <c r="Y2" s="3"/>
      <c r="Z2" s="3"/>
      <c r="AA2" s="3"/>
      <c r="AB2" s="3"/>
      <c r="AC2" s="3"/>
      <c r="AD2" s="3"/>
      <c r="AE2" s="3"/>
      <c r="AF2" s="3"/>
      <c r="AG2" s="3"/>
      <c r="AH2" s="3"/>
      <c r="AI2" s="3"/>
      <c r="AJ2" s="3"/>
      <c r="AK2" s="3"/>
    </row>
    <row r="3" spans="2:49" ht="24" customHeight="1">
      <c r="B3" s="1"/>
      <c r="C3" s="1"/>
      <c r="D3" s="1"/>
      <c r="E3" s="1"/>
      <c r="F3" s="1"/>
      <c r="G3" s="1"/>
      <c r="H3" s="1"/>
      <c r="I3" s="1"/>
      <c r="J3" s="1"/>
      <c r="K3" s="1"/>
      <c r="L3" s="1"/>
      <c r="M3" s="1"/>
      <c r="N3" s="1"/>
      <c r="O3" s="1"/>
      <c r="P3" s="6"/>
      <c r="Q3" s="6"/>
      <c r="R3" s="6"/>
      <c r="S3" s="6"/>
      <c r="T3" s="6"/>
      <c r="U3" s="6"/>
      <c r="V3" s="6"/>
      <c r="W3" s="6"/>
      <c r="X3" s="6"/>
      <c r="Y3" s="6"/>
      <c r="Z3" s="6"/>
      <c r="AA3" s="6"/>
      <c r="AB3" s="6"/>
      <c r="AC3" s="6"/>
      <c r="AD3" s="6"/>
      <c r="AE3" s="6"/>
      <c r="AF3" s="6"/>
      <c r="AG3" s="6"/>
      <c r="AH3" s="6"/>
      <c r="AI3" s="6"/>
      <c r="AJ3" s="6"/>
      <c r="AK3" s="6"/>
      <c r="AL3" s="7"/>
      <c r="AM3" s="7"/>
      <c r="AN3" s="7"/>
      <c r="AO3" s="7"/>
      <c r="AP3" s="7"/>
      <c r="AQ3" s="7"/>
      <c r="AR3" s="7"/>
      <c r="AS3" s="7"/>
      <c r="AT3" s="7"/>
      <c r="AU3" s="7"/>
      <c r="AV3" s="7"/>
      <c r="AW3" s="7"/>
    </row>
    <row r="4" spans="2:49" ht="24" customHeight="1">
      <c r="B4" s="8" t="s">
        <v>14</v>
      </c>
      <c r="C4" s="8"/>
      <c r="D4" s="8"/>
      <c r="E4" s="8"/>
      <c r="F4" s="8"/>
      <c r="G4" s="8"/>
      <c r="H4" s="8"/>
      <c r="I4" s="8"/>
      <c r="J4" s="8"/>
      <c r="K4" s="8"/>
      <c r="L4" s="8"/>
      <c r="M4" s="8"/>
      <c r="N4" s="8"/>
      <c r="O4" s="8"/>
      <c r="P4" s="9"/>
      <c r="Q4" s="9"/>
      <c r="R4" s="9"/>
      <c r="S4" s="9"/>
      <c r="T4" s="9"/>
      <c r="U4" s="9"/>
      <c r="V4" s="9"/>
      <c r="W4" s="9"/>
      <c r="X4" s="9"/>
      <c r="Y4" s="9"/>
      <c r="Z4" s="9"/>
      <c r="AA4" s="9"/>
      <c r="AB4" s="9"/>
      <c r="AC4" s="10"/>
      <c r="AD4" s="10"/>
      <c r="AE4" s="10"/>
      <c r="AF4" s="10"/>
      <c r="AG4" s="10"/>
      <c r="AH4" s="10"/>
      <c r="AI4" s="10"/>
      <c r="AJ4" s="10"/>
      <c r="AK4" s="10"/>
    </row>
    <row r="7" spans="2:49" ht="15.75">
      <c r="B7" s="11" t="s">
        <v>15</v>
      </c>
      <c r="C7" s="11"/>
      <c r="D7" s="11"/>
      <c r="E7" s="11"/>
      <c r="F7" s="11"/>
      <c r="G7" s="11"/>
      <c r="H7" s="11"/>
      <c r="I7" s="11"/>
      <c r="J7" s="11"/>
      <c r="K7" s="11"/>
      <c r="L7" s="11"/>
      <c r="M7" s="11"/>
      <c r="N7" s="11"/>
      <c r="O7" s="11"/>
      <c r="P7" s="12"/>
      <c r="Q7" s="12"/>
      <c r="R7" s="12"/>
      <c r="S7" s="12"/>
      <c r="T7" s="11"/>
      <c r="U7" s="11"/>
      <c r="V7" s="11"/>
      <c r="W7" s="12"/>
      <c r="X7" s="12"/>
      <c r="Y7" s="12"/>
      <c r="Z7" s="12"/>
      <c r="AA7" s="12"/>
      <c r="AB7" s="12"/>
      <c r="AC7" s="12"/>
      <c r="AD7" s="12"/>
      <c r="AE7" s="12"/>
      <c r="AF7" s="12"/>
    </row>
    <row r="8" spans="2:49">
      <c r="B8" s="13" t="s">
        <v>16</v>
      </c>
      <c r="C8" s="13"/>
      <c r="D8" s="13"/>
      <c r="E8" s="13"/>
      <c r="F8" s="13"/>
      <c r="G8" s="13"/>
      <c r="H8" s="13"/>
      <c r="I8" s="13"/>
      <c r="J8" s="13"/>
      <c r="K8" s="13"/>
      <c r="L8" s="13"/>
      <c r="M8" s="13"/>
      <c r="N8" s="13"/>
      <c r="O8" s="13"/>
      <c r="P8" s="14"/>
      <c r="Q8" s="14"/>
      <c r="R8" s="14"/>
      <c r="S8" s="14"/>
      <c r="T8" s="14"/>
      <c r="U8" s="14"/>
      <c r="V8" s="14"/>
      <c r="W8" s="14"/>
      <c r="X8" s="14"/>
      <c r="Y8" s="14"/>
      <c r="Z8" s="14"/>
      <c r="AA8" s="14"/>
      <c r="AB8" s="14"/>
      <c r="AC8" s="14"/>
      <c r="AD8" s="14"/>
      <c r="AE8" s="14"/>
      <c r="AF8" s="14"/>
    </row>
    <row r="9" spans="2:49" ht="18.75" thickBot="1">
      <c r="B9" s="15"/>
      <c r="C9" s="15"/>
      <c r="D9" s="15"/>
      <c r="E9" s="15"/>
      <c r="F9" s="15"/>
      <c r="G9" s="15"/>
      <c r="H9" s="15"/>
      <c r="I9" s="15"/>
      <c r="J9" s="15"/>
      <c r="K9" s="15"/>
      <c r="L9" s="15"/>
      <c r="M9" s="15"/>
      <c r="N9" s="15"/>
      <c r="O9" s="15"/>
      <c r="P9" s="14"/>
      <c r="Q9" s="14"/>
      <c r="R9" s="14"/>
      <c r="S9" s="14"/>
      <c r="T9" s="14"/>
      <c r="U9" s="14"/>
      <c r="V9" s="14"/>
      <c r="W9" s="14"/>
      <c r="X9" s="14"/>
      <c r="Y9" s="14"/>
      <c r="Z9" s="14"/>
      <c r="AA9" s="14"/>
      <c r="AB9" s="14"/>
      <c r="AC9" s="14"/>
      <c r="AD9" s="14"/>
      <c r="AE9" s="14"/>
      <c r="AF9" s="14"/>
    </row>
    <row r="10" spans="2:49" ht="15.75" customHeight="1" thickBot="1">
      <c r="B10" s="494" t="s">
        <v>129</v>
      </c>
      <c r="C10" s="495"/>
      <c r="D10" s="495"/>
      <c r="E10" s="495"/>
      <c r="F10" s="495"/>
      <c r="G10" s="495"/>
      <c r="H10" s="495"/>
      <c r="I10" s="495"/>
      <c r="J10" s="495"/>
      <c r="K10" s="495"/>
      <c r="L10" s="495"/>
      <c r="M10" s="495"/>
      <c r="N10" s="495"/>
      <c r="O10" s="495"/>
      <c r="P10" s="495"/>
      <c r="Q10" s="495"/>
      <c r="R10" s="495"/>
      <c r="S10" s="495"/>
      <c r="T10" s="495"/>
      <c r="U10" s="495"/>
      <c r="V10" s="336"/>
      <c r="X10" s="18"/>
      <c r="Y10" s="18"/>
      <c r="Z10" s="18"/>
      <c r="AA10" s="18"/>
      <c r="AB10" s="18"/>
      <c r="AC10" s="18"/>
      <c r="AD10" s="18"/>
      <c r="AE10" s="18"/>
      <c r="AF10" s="18"/>
      <c r="AG10" s="18"/>
      <c r="AH10" s="18"/>
      <c r="AI10" s="18"/>
      <c r="AJ10" s="18"/>
      <c r="AK10" s="18"/>
    </row>
    <row r="11" spans="2:49" ht="40.5" customHeight="1" thickBot="1">
      <c r="B11" s="331" t="s">
        <v>22</v>
      </c>
      <c r="C11" s="332"/>
      <c r="D11" s="332"/>
      <c r="E11" s="332"/>
      <c r="F11" s="332"/>
      <c r="G11" s="332"/>
      <c r="H11" s="332"/>
      <c r="I11" s="332"/>
      <c r="J11" s="332"/>
      <c r="K11" s="332"/>
      <c r="L11" s="344"/>
      <c r="M11" s="344" t="s">
        <v>186</v>
      </c>
      <c r="N11" s="345" t="s">
        <v>139</v>
      </c>
      <c r="O11" s="345" t="s">
        <v>130</v>
      </c>
      <c r="P11" s="332" t="s">
        <v>131</v>
      </c>
      <c r="Q11" s="333" t="s">
        <v>132</v>
      </c>
      <c r="R11" s="333" t="s">
        <v>133</v>
      </c>
      <c r="S11" s="334" t="s">
        <v>134</v>
      </c>
      <c r="T11" s="335" t="s">
        <v>135</v>
      </c>
      <c r="U11" s="335" t="s">
        <v>136</v>
      </c>
      <c r="V11" s="337" t="s">
        <v>201</v>
      </c>
      <c r="X11" s="33"/>
      <c r="Y11" s="34"/>
      <c r="Z11" s="33"/>
      <c r="AA11" s="33"/>
      <c r="AB11" s="33"/>
    </row>
    <row r="12" spans="2:49">
      <c r="B12" s="350">
        <f>+'Cost incurred - Nominal Values'!B12</f>
        <v>82566965</v>
      </c>
      <c r="C12" s="44"/>
      <c r="D12" s="44"/>
      <c r="E12" s="44"/>
      <c r="F12" s="44"/>
      <c r="G12" s="44"/>
      <c r="H12" s="44"/>
      <c r="I12" s="44"/>
      <c r="J12" s="44"/>
      <c r="K12" s="44"/>
      <c r="L12" s="44"/>
      <c r="M12" s="430" t="str">
        <f>+'2.3 Augex (C)- Nominal values'!N13</f>
        <v>CPMNN00080</v>
      </c>
      <c r="N12" s="351">
        <f>FVSCHEDULE('Cost incurred - Nominal Values'!N12,Methodology!B$2:H$2)</f>
        <v>2051159.8184368669</v>
      </c>
      <c r="O12" s="351">
        <f>FVSCHEDULE('Cost incurred - Nominal Values'!O12,Methodology!C$2:I$2)</f>
        <v>339086.33768237731</v>
      </c>
      <c r="P12" s="351">
        <f>FVSCHEDULE('Cost incurred - Nominal Values'!P12,Methodology!D$2:J$2)</f>
        <v>2671265.7509864764</v>
      </c>
      <c r="Q12" s="351">
        <f>FVSCHEDULE('Cost incurred - Nominal Values'!Q12,Methodology!E$2:K$2)</f>
        <v>5399601.449883908</v>
      </c>
      <c r="R12" s="351">
        <f>FVSCHEDULE('Cost incurred - Nominal Values'!R12,Methodology!F$2:L$2)</f>
        <v>5011834.9018117413</v>
      </c>
      <c r="S12" s="351">
        <f>FVSCHEDULE('Cost incurred - Nominal Values'!S12,Methodology!G$2:M$2)</f>
        <v>293801.29192694998</v>
      </c>
      <c r="T12" s="351">
        <f>FVSCHEDULE('Cost incurred - Nominal Values'!T12,Methodology!H$2:N$2)</f>
        <v>195025.95049999998</v>
      </c>
      <c r="U12" s="351">
        <f>FVSCHEDULE('Cost incurred - Nominal Values'!U12,Methodology!I$2:O$2)</f>
        <v>0</v>
      </c>
      <c r="V12" s="359">
        <f>SUM(N12:U12)</f>
        <v>15961775.501228321</v>
      </c>
      <c r="X12" s="33"/>
      <c r="Y12" s="56"/>
      <c r="Z12" s="33"/>
      <c r="AA12" s="33"/>
      <c r="AB12" s="33"/>
    </row>
    <row r="13" spans="2:49">
      <c r="B13" s="350">
        <f>+'Cost incurred - Nominal Values'!B13</f>
        <v>81642836</v>
      </c>
      <c r="C13" s="58"/>
      <c r="D13" s="58"/>
      <c r="E13" s="58"/>
      <c r="F13" s="58"/>
      <c r="G13" s="58"/>
      <c r="H13" s="58"/>
      <c r="I13" s="58"/>
      <c r="J13" s="58"/>
      <c r="K13" s="58"/>
      <c r="L13" s="58"/>
      <c r="M13" s="430" t="str">
        <f>+'2.3 Augex (C)- Nominal values'!N14</f>
        <v>CPMNN00113</v>
      </c>
      <c r="N13" s="351">
        <f>FVSCHEDULE('Cost incurred - Nominal Values'!N13,Methodology!B$2:H$2)</f>
        <v>0</v>
      </c>
      <c r="O13" s="351">
        <f>FVSCHEDULE('Cost incurred - Nominal Values'!O13,Methodology!C$2:I$2)</f>
        <v>32225.766747678943</v>
      </c>
      <c r="P13" s="351">
        <f>FVSCHEDULE('Cost incurred - Nominal Values'!P13,Methodology!D$2:J$2)</f>
        <v>527346.71889657923</v>
      </c>
      <c r="Q13" s="351">
        <f>FVSCHEDULE('Cost incurred - Nominal Values'!Q13,Methodology!E$2:K$2)</f>
        <v>5735585.9491765229</v>
      </c>
      <c r="R13" s="351">
        <f>FVSCHEDULE('Cost incurred - Nominal Values'!R13,Methodology!F$2:L$2)</f>
        <v>1565632.5795555476</v>
      </c>
      <c r="S13" s="351">
        <f>FVSCHEDULE('Cost incurred - Nominal Values'!S13,Methodology!G$2:M$2)</f>
        <v>90134.262467549983</v>
      </c>
      <c r="T13" s="351">
        <f>FVSCHEDULE('Cost incurred - Nominal Values'!T13,Methodology!H$2:N$2)</f>
        <v>0</v>
      </c>
      <c r="U13" s="351">
        <f>FVSCHEDULE('Cost incurred - Nominal Values'!U13,Methodology!I$2:O$2)</f>
        <v>0</v>
      </c>
      <c r="V13" s="355">
        <f t="shared" ref="V13:V15" si="0">SUM(N13:U13)</f>
        <v>7950925.2768438794</v>
      </c>
      <c r="X13" s="33"/>
      <c r="Y13" s="56"/>
      <c r="Z13" s="33"/>
      <c r="AA13" s="33"/>
      <c r="AB13" s="33"/>
    </row>
    <row r="14" spans="2:49">
      <c r="B14" s="350" t="str">
        <f>+'Cost incurred - Nominal Values'!B14</f>
        <v>82647119</v>
      </c>
      <c r="C14" s="58"/>
      <c r="D14" s="58"/>
      <c r="E14" s="58"/>
      <c r="F14" s="58"/>
      <c r="G14" s="58"/>
      <c r="H14" s="58"/>
      <c r="I14" s="58"/>
      <c r="J14" s="58"/>
      <c r="K14" s="58"/>
      <c r="L14" s="58"/>
      <c r="M14" s="430" t="str">
        <f>+'2.3 Augex (C)- Nominal values'!N15</f>
        <v>CPMNN00140</v>
      </c>
      <c r="N14" s="351">
        <f>FVSCHEDULE('Cost incurred - Nominal Values'!N14,Methodology!B$2:H$2)</f>
        <v>0</v>
      </c>
      <c r="O14" s="351">
        <f>FVSCHEDULE('Cost incurred - Nominal Values'!O14,Methodology!C$2:I$2)</f>
        <v>1313074.6728569816</v>
      </c>
      <c r="P14" s="351">
        <f>FVSCHEDULE('Cost incurred - Nominal Values'!P14,Methodology!D$2:J$2)</f>
        <v>0</v>
      </c>
      <c r="Q14" s="351">
        <f>FVSCHEDULE('Cost incurred - Nominal Values'!Q14,Methodology!E$2:K$2)</f>
        <v>0</v>
      </c>
      <c r="R14" s="351">
        <f>FVSCHEDULE('Cost incurred - Nominal Values'!R14,Methodology!F$2:L$2)</f>
        <v>62787.941104701858</v>
      </c>
      <c r="S14" s="351">
        <f>FVSCHEDULE('Cost incurred - Nominal Values'!S14,Methodology!G$2:M$2)</f>
        <v>16039.942157399999</v>
      </c>
      <c r="T14" s="351">
        <f>FVSCHEDULE('Cost incurred - Nominal Values'!T14,Methodology!H$2:N$2)</f>
        <v>0</v>
      </c>
      <c r="U14" s="351">
        <f>FVSCHEDULE('Cost incurred - Nominal Values'!U14,Methodology!I$2:O$2)</f>
        <v>0</v>
      </c>
      <c r="V14" s="355">
        <f t="shared" si="0"/>
        <v>1391902.5561190837</v>
      </c>
      <c r="X14" s="33"/>
      <c r="Y14" s="56"/>
      <c r="Z14" s="33"/>
      <c r="AA14" s="33"/>
      <c r="AB14" s="33"/>
    </row>
    <row r="15" spans="2:49">
      <c r="B15" s="350" t="str">
        <f>+'Cost incurred - Nominal Values'!B15</f>
        <v>82750215</v>
      </c>
      <c r="C15" s="58"/>
      <c r="D15" s="58"/>
      <c r="E15" s="58"/>
      <c r="F15" s="58"/>
      <c r="G15" s="58"/>
      <c r="H15" s="58"/>
      <c r="I15" s="58"/>
      <c r="J15" s="58"/>
      <c r="K15" s="58"/>
      <c r="L15" s="58"/>
      <c r="M15" s="430" t="str">
        <f>+'2.3 Augex (C)- Nominal values'!N16</f>
        <v>CPMNN00404</v>
      </c>
      <c r="N15" s="351">
        <f>FVSCHEDULE('Cost incurred - Nominal Values'!N15,Methodology!B$2:H$2)</f>
        <v>53602.483365918153</v>
      </c>
      <c r="O15" s="351">
        <f>FVSCHEDULE('Cost incurred - Nominal Values'!O15,Methodology!C$2:I$2)</f>
        <v>60560.305007525778</v>
      </c>
      <c r="P15" s="351">
        <f>FVSCHEDULE('Cost incurred - Nominal Values'!P15,Methodology!D$2:J$2)</f>
        <v>3689531.6035616295</v>
      </c>
      <c r="Q15" s="351">
        <f>FVSCHEDULE('Cost incurred - Nominal Values'!Q15,Methodology!E$2:K$2)</f>
        <v>9512034.294143185</v>
      </c>
      <c r="R15" s="351">
        <f>FVSCHEDULE('Cost incurred - Nominal Values'!R15,Methodology!F$2:L$2)</f>
        <v>1357350.7501533192</v>
      </c>
      <c r="S15" s="351">
        <f>FVSCHEDULE('Cost incurred - Nominal Values'!S15,Methodology!G$2:M$2)</f>
        <v>-5917.0903610999994</v>
      </c>
      <c r="T15" s="351">
        <f>FVSCHEDULE('Cost incurred - Nominal Values'!T15,Methodology!H$2:N$2)</f>
        <v>0</v>
      </c>
      <c r="U15" s="351">
        <f>FVSCHEDULE('Cost incurred - Nominal Values'!U15,Methodology!I$2:O$2)</f>
        <v>0</v>
      </c>
      <c r="V15" s="355">
        <f t="shared" si="0"/>
        <v>14667162.345870478</v>
      </c>
      <c r="X15" s="33"/>
      <c r="Y15" s="56"/>
      <c r="Z15" s="33"/>
      <c r="AA15" s="33"/>
      <c r="AB15" s="33"/>
    </row>
    <row r="16" spans="2:49">
      <c r="B16" s="350">
        <f>+'Cost incurred - Nominal Values'!B16</f>
        <v>50086704</v>
      </c>
      <c r="C16" s="58"/>
      <c r="D16" s="58"/>
      <c r="E16" s="58"/>
      <c r="F16" s="58"/>
      <c r="G16" s="58"/>
      <c r="H16" s="58"/>
      <c r="I16" s="58"/>
      <c r="J16" s="58"/>
      <c r="K16" s="58"/>
      <c r="L16" s="58"/>
      <c r="M16" s="430" t="str">
        <f>+'2.3 Augex (C)- Nominal values'!N17</f>
        <v>CPMNN00435</v>
      </c>
      <c r="N16" s="351">
        <f>FVSCHEDULE('Cost incurred - Nominal Values'!N16,Methodology!B$2:H$2)</f>
        <v>9543207.8914971258</v>
      </c>
      <c r="O16" s="351">
        <f>FVSCHEDULE('Cost incurred - Nominal Values'!O16,Methodology!C$2:I$2)</f>
        <v>277202.52997030847</v>
      </c>
      <c r="P16" s="351">
        <f>FVSCHEDULE('Cost incurred - Nominal Values'!P16,Methodology!D$2:J$2)</f>
        <v>7924.4893493039935</v>
      </c>
      <c r="Q16" s="351">
        <f>FVSCHEDULE('Cost incurred - Nominal Values'!Q16,Methodology!E$2:K$2)</f>
        <v>16000.067842903965</v>
      </c>
      <c r="R16" s="351">
        <f>FVSCHEDULE('Cost incurred - Nominal Values'!R16,Methodology!F$2:L$2)</f>
        <v>37396.34435930074</v>
      </c>
      <c r="S16" s="351">
        <f>FVSCHEDULE('Cost incurred - Nominal Values'!S16,Methodology!G$2:M$2)</f>
        <v>31803.249215249998</v>
      </c>
      <c r="T16" s="351">
        <f>FVSCHEDULE('Cost incurred - Nominal Values'!T16,Methodology!H$2:N$2)</f>
        <v>0</v>
      </c>
      <c r="U16" s="351">
        <f>FVSCHEDULE('Cost incurred - Nominal Values'!U16,Methodology!I$2:O$2)</f>
        <v>0</v>
      </c>
      <c r="V16" s="355">
        <f t="shared" ref="V16:V64" si="1">SUM(N16:U16)</f>
        <v>9913534.5722341947</v>
      </c>
      <c r="X16" s="33"/>
      <c r="Y16" s="56"/>
      <c r="Z16" s="33"/>
      <c r="AA16" s="33"/>
      <c r="AB16" s="33"/>
    </row>
    <row r="17" spans="2:28">
      <c r="B17" s="350">
        <f>+'Cost incurred - Nominal Values'!B17</f>
        <v>81518239</v>
      </c>
      <c r="C17" s="58"/>
      <c r="D17" s="58"/>
      <c r="E17" s="58"/>
      <c r="F17" s="58"/>
      <c r="G17" s="58"/>
      <c r="H17" s="58"/>
      <c r="I17" s="58"/>
      <c r="J17" s="58"/>
      <c r="K17" s="58"/>
      <c r="L17" s="58"/>
      <c r="M17" s="430" t="str">
        <f>+'2.3 Augex (C)- Nominal values'!N18</f>
        <v>CPMNN00436</v>
      </c>
      <c r="N17" s="351">
        <f>FVSCHEDULE('Cost incurred - Nominal Values'!N17,Methodology!B$2:H$2)</f>
        <v>10357847.178793911</v>
      </c>
      <c r="O17" s="351">
        <f>FVSCHEDULE('Cost incurred - Nominal Values'!O17,Methodology!C$2:I$2)</f>
        <v>290626.26735544368</v>
      </c>
      <c r="P17" s="351">
        <f>FVSCHEDULE('Cost incurred - Nominal Values'!P17,Methodology!D$2:J$2)</f>
        <v>9093.0124573282774</v>
      </c>
      <c r="Q17" s="351">
        <f>FVSCHEDULE('Cost incurred - Nominal Values'!Q17,Methodology!E$2:K$2)</f>
        <v>12933.768321302032</v>
      </c>
      <c r="R17" s="351">
        <f>FVSCHEDULE('Cost incurred - Nominal Values'!R17,Methodology!F$2:L$2)</f>
        <v>17316.732320126539</v>
      </c>
      <c r="S17" s="351">
        <f>FVSCHEDULE('Cost incurred - Nominal Values'!S17,Methodology!G$2:M$2)</f>
        <v>35999.556599850002</v>
      </c>
      <c r="T17" s="351">
        <f>FVSCHEDULE('Cost incurred - Nominal Values'!T17,Methodology!H$2:N$2)</f>
        <v>1934.6054999999999</v>
      </c>
      <c r="U17" s="351">
        <f>FVSCHEDULE('Cost incurred - Nominal Values'!U17,Methodology!I$2:O$2)</f>
        <v>0</v>
      </c>
      <c r="V17" s="355">
        <f t="shared" si="1"/>
        <v>10725751.12134796</v>
      </c>
      <c r="X17" s="33"/>
      <c r="Y17" s="56"/>
      <c r="Z17" s="33"/>
      <c r="AA17" s="33"/>
      <c r="AB17" s="33"/>
    </row>
    <row r="18" spans="2:28">
      <c r="B18" s="350">
        <f>+'Cost incurred - Nominal Values'!B18</f>
        <v>60331401</v>
      </c>
      <c r="C18" s="58"/>
      <c r="D18" s="58"/>
      <c r="E18" s="58"/>
      <c r="F18" s="58"/>
      <c r="G18" s="58"/>
      <c r="H18" s="58"/>
      <c r="I18" s="58"/>
      <c r="J18" s="58"/>
      <c r="K18" s="58"/>
      <c r="L18" s="58"/>
      <c r="M18" s="430" t="str">
        <f>+'2.3 Augex (C)- Nominal values'!N19</f>
        <v>CPMNN00523</v>
      </c>
      <c r="N18" s="351">
        <f>FVSCHEDULE('Cost incurred - Nominal Values'!N18,Methodology!B$2:H$2)</f>
        <v>2991455.5893985294</v>
      </c>
      <c r="O18" s="351">
        <f>FVSCHEDULE('Cost incurred - Nominal Values'!O18,Methodology!C$2:I$2)</f>
        <v>5698146.6977547193</v>
      </c>
      <c r="P18" s="351">
        <f>FVSCHEDULE('Cost incurred - Nominal Values'!P18,Methodology!D$2:J$2)</f>
        <v>12184823.410146948</v>
      </c>
      <c r="Q18" s="351">
        <f>FVSCHEDULE('Cost incurred - Nominal Values'!Q18,Methodology!E$2:K$2)</f>
        <v>132088.22258179414</v>
      </c>
      <c r="R18" s="351">
        <f>FVSCHEDULE('Cost incurred - Nominal Values'!R18,Methodology!F$2:L$2)</f>
        <v>2464.4342705307754</v>
      </c>
      <c r="S18" s="351">
        <f>FVSCHEDULE('Cost incurred - Nominal Values'!S18,Methodology!G$2:M$2)</f>
        <v>0</v>
      </c>
      <c r="T18" s="351">
        <f>FVSCHEDULE('Cost incurred - Nominal Values'!T18,Methodology!H$2:N$2)</f>
        <v>0</v>
      </c>
      <c r="U18" s="351">
        <f>FVSCHEDULE('Cost incurred - Nominal Values'!U18,Methodology!I$2:O$2)</f>
        <v>0</v>
      </c>
      <c r="V18" s="355">
        <f t="shared" si="1"/>
        <v>21008978.354152519</v>
      </c>
      <c r="X18" s="33"/>
      <c r="Y18" s="56"/>
      <c r="Z18" s="33"/>
      <c r="AA18" s="33"/>
      <c r="AB18" s="33"/>
    </row>
    <row r="19" spans="2:28">
      <c r="B19" s="350">
        <f>+'Cost incurred - Nominal Values'!B19</f>
        <v>60330485</v>
      </c>
      <c r="C19" s="58"/>
      <c r="D19" s="58"/>
      <c r="E19" s="58"/>
      <c r="F19" s="58"/>
      <c r="G19" s="58"/>
      <c r="H19" s="58"/>
      <c r="I19" s="58"/>
      <c r="J19" s="58"/>
      <c r="K19" s="58"/>
      <c r="L19" s="58"/>
      <c r="M19" s="430" t="str">
        <f>+'2.3 Augex (C)- Nominal values'!N20</f>
        <v>CPMNN00528</v>
      </c>
      <c r="N19" s="351">
        <f>FVSCHEDULE('Cost incurred - Nominal Values'!N19,Methodology!B$2:H$2)</f>
        <v>26022.410463085493</v>
      </c>
      <c r="O19" s="351">
        <f>FVSCHEDULE('Cost incurred - Nominal Values'!O19,Methodology!C$2:I$2)</f>
        <v>61490.3182762898</v>
      </c>
      <c r="P19" s="351">
        <f>FVSCHEDULE('Cost incurred - Nominal Values'!P19,Methodology!D$2:J$2)</f>
        <v>4432891.1455415254</v>
      </c>
      <c r="Q19" s="351">
        <f>FVSCHEDULE('Cost incurred - Nominal Values'!Q19,Methodology!E$2:K$2)</f>
        <v>3346146.4153246111</v>
      </c>
      <c r="R19" s="351">
        <f>FVSCHEDULE('Cost incurred - Nominal Values'!R19,Methodology!F$2:L$2)</f>
        <v>714694.54538827273</v>
      </c>
      <c r="S19" s="351">
        <f>FVSCHEDULE('Cost incurred - Nominal Values'!S19,Methodology!G$2:M$2)</f>
        <v>51080.735165400001</v>
      </c>
      <c r="T19" s="351">
        <f>FVSCHEDULE('Cost incurred - Nominal Values'!T19,Methodology!H$2:N$2)</f>
        <v>1326.1244999999999</v>
      </c>
      <c r="U19" s="351">
        <f>FVSCHEDULE('Cost incurred - Nominal Values'!U19,Methodology!I$2:O$2)</f>
        <v>0</v>
      </c>
      <c r="V19" s="355">
        <f t="shared" si="1"/>
        <v>8633651.6946591847</v>
      </c>
      <c r="X19" s="33"/>
      <c r="Y19" s="56"/>
      <c r="Z19" s="33"/>
      <c r="AA19" s="33"/>
      <c r="AB19" s="33"/>
    </row>
    <row r="20" spans="2:28">
      <c r="B20" s="350">
        <f>+'Cost incurred - Nominal Values'!B20</f>
        <v>50000098</v>
      </c>
      <c r="C20" s="58"/>
      <c r="D20" s="58"/>
      <c r="E20" s="58"/>
      <c r="F20" s="58"/>
      <c r="G20" s="58"/>
      <c r="H20" s="58"/>
      <c r="I20" s="58"/>
      <c r="J20" s="58"/>
      <c r="K20" s="58"/>
      <c r="L20" s="58"/>
      <c r="M20" s="430" t="str">
        <f>+'2.3 Augex (C)- Nominal values'!N21</f>
        <v>CPMNN00723</v>
      </c>
      <c r="N20" s="351">
        <f>FVSCHEDULE('Cost incurred - Nominal Values'!N20,Methodology!B$2:H$2)</f>
        <v>816735.95423551358</v>
      </c>
      <c r="O20" s="351">
        <f>FVSCHEDULE('Cost incurred - Nominal Values'!O20,Methodology!C$2:I$2)</f>
        <v>6050934.1510088928</v>
      </c>
      <c r="P20" s="351">
        <f>FVSCHEDULE('Cost incurred - Nominal Values'!P20,Methodology!D$2:J$2)</f>
        <v>1968800.8539944252</v>
      </c>
      <c r="Q20" s="351">
        <f>FVSCHEDULE('Cost incurred - Nominal Values'!Q20,Methodology!E$2:K$2)</f>
        <v>264426.91685431718</v>
      </c>
      <c r="R20" s="351">
        <f>FVSCHEDULE('Cost incurred - Nominal Values'!R20,Methodology!F$2:L$2)</f>
        <v>-5974.9768590533413</v>
      </c>
      <c r="S20" s="351">
        <f>FVSCHEDULE('Cost incurred - Nominal Values'!S20,Methodology!G$2:M$2)</f>
        <v>0</v>
      </c>
      <c r="T20" s="351">
        <f>FVSCHEDULE('Cost incurred - Nominal Values'!T20,Methodology!H$2:N$2)</f>
        <v>0</v>
      </c>
      <c r="U20" s="351">
        <f>FVSCHEDULE('Cost incurred - Nominal Values'!U20,Methodology!I$2:O$2)</f>
        <v>0</v>
      </c>
      <c r="V20" s="355">
        <f t="shared" si="1"/>
        <v>9094922.8992340937</v>
      </c>
      <c r="X20" s="33"/>
      <c r="Y20" s="56"/>
      <c r="Z20" s="33"/>
      <c r="AA20" s="33"/>
      <c r="AB20" s="33"/>
    </row>
    <row r="21" spans="2:28">
      <c r="B21" s="350">
        <f>+'Cost incurred - Nominal Values'!B21</f>
        <v>50000188</v>
      </c>
      <c r="C21" s="58"/>
      <c r="D21" s="58"/>
      <c r="E21" s="58"/>
      <c r="F21" s="58"/>
      <c r="G21" s="58"/>
      <c r="H21" s="58"/>
      <c r="I21" s="58"/>
      <c r="J21" s="58"/>
      <c r="K21" s="58"/>
      <c r="L21" s="58"/>
      <c r="M21" s="430" t="str">
        <f>+'2.3 Augex (C)- Nominal values'!N22</f>
        <v>CPMNN00724</v>
      </c>
      <c r="N21" s="351">
        <f>FVSCHEDULE('Cost incurred - Nominal Values'!N21,Methodology!B$2:H$2)</f>
        <v>18693.16052303102</v>
      </c>
      <c r="O21" s="351">
        <f>FVSCHEDULE('Cost incurred - Nominal Values'!O21,Methodology!C$2:I$2)</f>
        <v>1003028.4443681102</v>
      </c>
      <c r="P21" s="351">
        <f>FVSCHEDULE('Cost incurred - Nominal Values'!P21,Methodology!D$2:J$2)</f>
        <v>7237748.9641355285</v>
      </c>
      <c r="Q21" s="351">
        <f>FVSCHEDULE('Cost incurred - Nominal Values'!Q21,Methodology!E$2:K$2)</f>
        <v>1377834.0221244534</v>
      </c>
      <c r="R21" s="351">
        <f>FVSCHEDULE('Cost incurred - Nominal Values'!R21,Methodology!F$2:L$2)</f>
        <v>241001.73584622628</v>
      </c>
      <c r="S21" s="351">
        <f>FVSCHEDULE('Cost incurred - Nominal Values'!S21,Methodology!G$2:M$2)</f>
        <v>-53595.585508650001</v>
      </c>
      <c r="T21" s="351">
        <f>FVSCHEDULE('Cost incurred - Nominal Values'!T21,Methodology!H$2:N$2)</f>
        <v>0</v>
      </c>
      <c r="U21" s="351">
        <f>FVSCHEDULE('Cost incurred - Nominal Values'!U21,Methodology!I$2:O$2)</f>
        <v>0</v>
      </c>
      <c r="V21" s="355">
        <f t="shared" si="1"/>
        <v>9824710.7414886989</v>
      </c>
      <c r="X21" s="33"/>
      <c r="Y21" s="56"/>
      <c r="Z21" s="33"/>
      <c r="AA21" s="33"/>
      <c r="AB21" s="33"/>
    </row>
    <row r="22" spans="2:28">
      <c r="B22" s="350" t="str">
        <f>+'Cost incurred - Nominal Values'!B22</f>
        <v>20006664</v>
      </c>
      <c r="C22" s="58"/>
      <c r="D22" s="58"/>
      <c r="E22" s="58"/>
      <c r="F22" s="58"/>
      <c r="G22" s="58"/>
      <c r="H22" s="58"/>
      <c r="I22" s="58"/>
      <c r="J22" s="58"/>
      <c r="K22" s="58"/>
      <c r="L22" s="58"/>
      <c r="M22" s="430" t="str">
        <f>+'2.3 Augex (C)- Nominal values'!N23</f>
        <v>CPMNN00734</v>
      </c>
      <c r="N22" s="351">
        <f>FVSCHEDULE('Cost incurred - Nominal Values'!N22,Methodology!B$2:H$2)</f>
        <v>1661071.3613109021</v>
      </c>
      <c r="O22" s="351">
        <f>FVSCHEDULE('Cost incurred - Nominal Values'!O22,Methodology!C$2:I$2)</f>
        <v>3540098.1620284291</v>
      </c>
      <c r="P22" s="351">
        <f>FVSCHEDULE('Cost incurred - Nominal Values'!P22,Methodology!D$2:J$2)</f>
        <v>1743835.3315171218</v>
      </c>
      <c r="Q22" s="351">
        <f>FVSCHEDULE('Cost incurred - Nominal Values'!Q22,Methodology!E$2:K$2)</f>
        <v>142419.78408639587</v>
      </c>
      <c r="R22" s="351">
        <f>FVSCHEDULE('Cost incurred - Nominal Values'!R22,Methodology!F$2:L$2)</f>
        <v>40403.241425782151</v>
      </c>
      <c r="S22" s="351">
        <f>FVSCHEDULE('Cost incurred - Nominal Values'!S22,Methodology!G$2:M$2)</f>
        <v>93931.052918699992</v>
      </c>
      <c r="T22" s="351">
        <f>FVSCHEDULE('Cost incurred - Nominal Values'!T22,Methodology!H$2:N$2)</f>
        <v>0</v>
      </c>
      <c r="U22" s="351">
        <f>FVSCHEDULE('Cost incurred - Nominal Values'!U22,Methodology!I$2:O$2)</f>
        <v>0</v>
      </c>
      <c r="V22" s="355">
        <f t="shared" si="1"/>
        <v>7221758.9332873309</v>
      </c>
      <c r="X22" s="33"/>
      <c r="Y22" s="56"/>
      <c r="Z22" s="33"/>
      <c r="AA22" s="33"/>
      <c r="AB22" s="33"/>
    </row>
    <row r="23" spans="2:28">
      <c r="B23" s="350" t="str">
        <f>+'Cost incurred - Nominal Values'!B23</f>
        <v>82709921</v>
      </c>
      <c r="C23" s="58"/>
      <c r="D23" s="58"/>
      <c r="E23" s="58"/>
      <c r="F23" s="58"/>
      <c r="G23" s="58"/>
      <c r="H23" s="58"/>
      <c r="I23" s="58"/>
      <c r="J23" s="58"/>
      <c r="K23" s="58"/>
      <c r="L23" s="58"/>
      <c r="M23" s="430" t="str">
        <f>+'2.3 Augex (C)- Nominal values'!N24</f>
        <v>CPMNN00745</v>
      </c>
      <c r="N23" s="351">
        <f>FVSCHEDULE('Cost incurred - Nominal Values'!N23,Methodology!B$2:H$2)</f>
        <v>4495936.9503982868</v>
      </c>
      <c r="O23" s="351">
        <f>FVSCHEDULE('Cost incurred - Nominal Values'!O23,Methodology!C$2:I$2)</f>
        <v>11436845.332031088</v>
      </c>
      <c r="P23" s="351">
        <f>FVSCHEDULE('Cost incurred - Nominal Values'!P23,Methodology!D$2:J$2)</f>
        <v>7001568.8661913397</v>
      </c>
      <c r="Q23" s="351">
        <f>FVSCHEDULE('Cost incurred - Nominal Values'!Q23,Methodology!E$2:K$2)</f>
        <v>600851.76457390981</v>
      </c>
      <c r="R23" s="351">
        <f>FVSCHEDULE('Cost incurred - Nominal Values'!R23,Methodology!F$2:L$2)</f>
        <v>51820.877771800908</v>
      </c>
      <c r="S23" s="351">
        <f>FVSCHEDULE('Cost incurred - Nominal Values'!S23,Methodology!G$2:M$2)</f>
        <v>13963.861799099999</v>
      </c>
      <c r="T23" s="351">
        <f>FVSCHEDULE('Cost incurred - Nominal Values'!T23,Methodology!H$2:N$2)</f>
        <v>117547.45099999999</v>
      </c>
      <c r="U23" s="351">
        <f>FVSCHEDULE('Cost incurred - Nominal Values'!U23,Methodology!I$2:O$2)</f>
        <v>0</v>
      </c>
      <c r="V23" s="355">
        <f t="shared" si="1"/>
        <v>23718535.103765525</v>
      </c>
      <c r="X23" s="33"/>
      <c r="Y23" s="56"/>
      <c r="Z23" s="33"/>
      <c r="AA23" s="33"/>
      <c r="AB23" s="33"/>
    </row>
    <row r="24" spans="2:28">
      <c r="B24" s="350">
        <f>+'Cost incurred - Nominal Values'!B24</f>
        <v>82613011</v>
      </c>
      <c r="C24" s="58"/>
      <c r="D24" s="58"/>
      <c r="E24" s="58"/>
      <c r="F24" s="58"/>
      <c r="G24" s="58"/>
      <c r="H24" s="58"/>
      <c r="I24" s="58"/>
      <c r="J24" s="58"/>
      <c r="K24" s="58"/>
      <c r="L24" s="58"/>
      <c r="M24" s="430" t="str">
        <f>+'2.3 Augex (C)- Nominal values'!N25</f>
        <v>CPMNN00758</v>
      </c>
      <c r="N24" s="351">
        <f>FVSCHEDULE('Cost incurred - Nominal Values'!N24,Methodology!B$2:H$2)</f>
        <v>1286916.2405485867</v>
      </c>
      <c r="O24" s="351">
        <f>FVSCHEDULE('Cost incurred - Nominal Values'!O24,Methodology!C$2:I$2)</f>
        <v>7723213.8357207887</v>
      </c>
      <c r="P24" s="351">
        <f>FVSCHEDULE('Cost incurred - Nominal Values'!P24,Methodology!D$2:J$2)</f>
        <v>548029.47695579869</v>
      </c>
      <c r="Q24" s="351">
        <f>FVSCHEDULE('Cost incurred - Nominal Values'!Q24,Methodology!E$2:K$2)</f>
        <v>337414.84573915531</v>
      </c>
      <c r="R24" s="351">
        <f>FVSCHEDULE('Cost incurred - Nominal Values'!R24,Methodology!F$2:L$2)</f>
        <v>17776.439442321152</v>
      </c>
      <c r="S24" s="351">
        <f>FVSCHEDULE('Cost incurred - Nominal Values'!S24,Methodology!G$2:M$2)</f>
        <v>35839.191745949996</v>
      </c>
      <c r="T24" s="351">
        <f>FVSCHEDULE('Cost incurred - Nominal Values'!T24,Methodology!H$2:N$2)</f>
        <v>1047.0887499999999</v>
      </c>
      <c r="U24" s="351">
        <f>FVSCHEDULE('Cost incurred - Nominal Values'!U24,Methodology!I$2:O$2)</f>
        <v>0</v>
      </c>
      <c r="V24" s="355">
        <f t="shared" si="1"/>
        <v>9950237.1189026013</v>
      </c>
      <c r="X24" s="33"/>
      <c r="Y24" s="56"/>
      <c r="Z24" s="33"/>
      <c r="AA24" s="33"/>
      <c r="AB24" s="33"/>
    </row>
    <row r="25" spans="2:28">
      <c r="B25" s="350">
        <f>+'Cost incurred - Nominal Values'!B25</f>
        <v>82550255</v>
      </c>
      <c r="C25" s="58"/>
      <c r="D25" s="58"/>
      <c r="E25" s="58"/>
      <c r="F25" s="58"/>
      <c r="G25" s="58"/>
      <c r="H25" s="58"/>
      <c r="I25" s="58"/>
      <c r="J25" s="58"/>
      <c r="K25" s="58"/>
      <c r="L25" s="58"/>
      <c r="M25" s="430" t="str">
        <f>+'2.3 Augex (C)- Nominal values'!N26</f>
        <v>CPMNN00781</v>
      </c>
      <c r="N25" s="351">
        <f>FVSCHEDULE('Cost incurred - Nominal Values'!N25,Methodology!B$2:H$2)</f>
        <v>6670633.680898211</v>
      </c>
      <c r="O25" s="351">
        <f>FVSCHEDULE('Cost incurred - Nominal Values'!O25,Methodology!C$2:I$2)</f>
        <v>3947604.2829441736</v>
      </c>
      <c r="P25" s="351">
        <f>FVSCHEDULE('Cost incurred - Nominal Values'!P25,Methodology!D$2:J$2)</f>
        <v>320537.41189735458</v>
      </c>
      <c r="Q25" s="351">
        <f>FVSCHEDULE('Cost incurred - Nominal Values'!Q25,Methodology!E$2:K$2)</f>
        <v>1.10695934383215E-2</v>
      </c>
      <c r="R25" s="351">
        <f>FVSCHEDULE('Cost incurred - Nominal Values'!R25,Methodology!F$2:L$2)</f>
        <v>0</v>
      </c>
      <c r="S25" s="351">
        <f>FVSCHEDULE('Cost incurred - Nominal Values'!S25,Methodology!G$2:M$2)</f>
        <v>0</v>
      </c>
      <c r="T25" s="351">
        <f>FVSCHEDULE('Cost incurred - Nominal Values'!T25,Methodology!H$2:N$2)</f>
        <v>0</v>
      </c>
      <c r="U25" s="351">
        <f>FVSCHEDULE('Cost incurred - Nominal Values'!U25,Methodology!I$2:O$2)</f>
        <v>0</v>
      </c>
      <c r="V25" s="355">
        <f t="shared" si="1"/>
        <v>10938775.386809332</v>
      </c>
      <c r="X25" s="33"/>
      <c r="Y25" s="56"/>
      <c r="Z25" s="33"/>
      <c r="AA25" s="33"/>
      <c r="AB25" s="33"/>
    </row>
    <row r="26" spans="2:28">
      <c r="B26" s="350">
        <f>+'Cost incurred - Nominal Values'!B26</f>
        <v>82618594</v>
      </c>
      <c r="C26" s="58"/>
      <c r="D26" s="58"/>
      <c r="E26" s="58"/>
      <c r="F26" s="58"/>
      <c r="G26" s="58"/>
      <c r="H26" s="58"/>
      <c r="I26" s="58"/>
      <c r="J26" s="58"/>
      <c r="K26" s="58"/>
      <c r="L26" s="58"/>
      <c r="M26" s="430" t="str">
        <f>+'2.3 Augex (C)- Nominal values'!N27</f>
        <v>CPMNN00782</v>
      </c>
      <c r="N26" s="351">
        <f>FVSCHEDULE('Cost incurred - Nominal Values'!N26,Methodology!B$2:H$2)</f>
        <v>0</v>
      </c>
      <c r="O26" s="351">
        <f>FVSCHEDULE('Cost incurred - Nominal Values'!O26,Methodology!C$2:I$2)</f>
        <v>1038499.6742400265</v>
      </c>
      <c r="P26" s="351">
        <f>FVSCHEDULE('Cost incurred - Nominal Values'!P26,Methodology!D$2:J$2)</f>
        <v>12193588.223883601</v>
      </c>
      <c r="Q26" s="351">
        <f>FVSCHEDULE('Cost incurred - Nominal Values'!Q26,Methodology!E$2:K$2)</f>
        <v>4440872.3418731159</v>
      </c>
      <c r="R26" s="351">
        <f>FVSCHEDULE('Cost incurred - Nominal Values'!R26,Methodology!F$2:L$2)</f>
        <v>254194.29419348956</v>
      </c>
      <c r="S26" s="351">
        <f>FVSCHEDULE('Cost incurred - Nominal Values'!S26,Methodology!G$2:M$2)</f>
        <v>2092.3021764</v>
      </c>
      <c r="T26" s="351">
        <f>FVSCHEDULE('Cost incurred - Nominal Values'!T26,Methodology!H$2:N$2)</f>
        <v>0</v>
      </c>
      <c r="U26" s="351">
        <f>FVSCHEDULE('Cost incurred - Nominal Values'!U26,Methodology!I$2:O$2)</f>
        <v>0</v>
      </c>
      <c r="V26" s="355">
        <f t="shared" si="1"/>
        <v>17929246.836366635</v>
      </c>
      <c r="X26" s="33"/>
      <c r="Y26" s="56"/>
      <c r="Z26" s="33"/>
      <c r="AA26" s="33"/>
      <c r="AB26" s="33"/>
    </row>
    <row r="27" spans="2:28">
      <c r="B27" s="350">
        <f>+'Cost incurred - Nominal Values'!B27</f>
        <v>82772842</v>
      </c>
      <c r="C27" s="58"/>
      <c r="D27" s="58"/>
      <c r="E27" s="58"/>
      <c r="F27" s="58"/>
      <c r="G27" s="58"/>
      <c r="H27" s="58"/>
      <c r="I27" s="58"/>
      <c r="J27" s="58"/>
      <c r="K27" s="58"/>
      <c r="L27" s="58"/>
      <c r="M27" s="430" t="str">
        <f>+'2.3 Augex (C)- Nominal values'!N28</f>
        <v>CPMNN01126</v>
      </c>
      <c r="N27" s="351">
        <f>FVSCHEDULE('Cost incurred - Nominal Values'!N27,Methodology!B$2:H$2)</f>
        <v>1778.1092235993999</v>
      </c>
      <c r="O27" s="351">
        <f>FVSCHEDULE('Cost incurred - Nominal Values'!O27,Methodology!C$2:I$2)</f>
        <v>167445.55764132625</v>
      </c>
      <c r="P27" s="351">
        <f>FVSCHEDULE('Cost incurred - Nominal Values'!P27,Methodology!D$2:J$2)</f>
        <v>5492715.6743932134</v>
      </c>
      <c r="Q27" s="351">
        <f>FVSCHEDULE('Cost incurred - Nominal Values'!Q27,Methodology!E$2:K$2)</f>
        <v>7394164.8636521529</v>
      </c>
      <c r="R27" s="351">
        <f>FVSCHEDULE('Cost incurred - Nominal Values'!R27,Methodology!F$2:L$2)</f>
        <v>519227.52674344223</v>
      </c>
      <c r="S27" s="351">
        <f>FVSCHEDULE('Cost incurred - Nominal Values'!S27,Methodology!G$2:M$2)</f>
        <v>852006.29720114986</v>
      </c>
      <c r="T27" s="351">
        <f>FVSCHEDULE('Cost incurred - Nominal Values'!T27,Methodology!H$2:N$2)</f>
        <v>11.551749999999998</v>
      </c>
      <c r="U27" s="351">
        <f>FVSCHEDULE('Cost incurred - Nominal Values'!U27,Methodology!I$2:O$2)</f>
        <v>0</v>
      </c>
      <c r="V27" s="355">
        <f t="shared" si="1"/>
        <v>14427349.580604885</v>
      </c>
      <c r="X27" s="33"/>
      <c r="Y27" s="56"/>
      <c r="Z27" s="33"/>
      <c r="AA27" s="33"/>
      <c r="AB27" s="33"/>
    </row>
    <row r="28" spans="2:28">
      <c r="B28" s="350" t="str">
        <f>+'Cost incurred - Nominal Values'!B28</f>
        <v>20020706</v>
      </c>
      <c r="C28" s="58"/>
      <c r="D28" s="58"/>
      <c r="E28" s="58"/>
      <c r="F28" s="58"/>
      <c r="G28" s="58"/>
      <c r="H28" s="58"/>
      <c r="I28" s="58"/>
      <c r="J28" s="58"/>
      <c r="K28" s="58"/>
      <c r="L28" s="58"/>
      <c r="M28" s="430" t="str">
        <f>+'2.3 Augex (C)- Nominal values'!N29</f>
        <v>CPMNN01162</v>
      </c>
      <c r="N28" s="351">
        <f>FVSCHEDULE('Cost incurred - Nominal Values'!N28,Methodology!B$2:H$2)</f>
        <v>20641.195457106416</v>
      </c>
      <c r="O28" s="351">
        <f>FVSCHEDULE('Cost incurred - Nominal Values'!O28,Methodology!C$2:I$2)</f>
        <v>233585.03181681479</v>
      </c>
      <c r="P28" s="351">
        <f>FVSCHEDULE('Cost incurred - Nominal Values'!P28,Methodology!D$2:J$2)</f>
        <v>3080666.6246275539</v>
      </c>
      <c r="Q28" s="351">
        <f>FVSCHEDULE('Cost incurred - Nominal Values'!Q28,Methodology!E$2:K$2)</f>
        <v>5662979.1131849857</v>
      </c>
      <c r="R28" s="351">
        <f>FVSCHEDULE('Cost incurred - Nominal Values'!R28,Methodology!F$2:L$2)</f>
        <v>2138379.7024270515</v>
      </c>
      <c r="S28" s="351">
        <f>FVSCHEDULE('Cost incurred - Nominal Values'!S28,Methodology!G$2:M$2)</f>
        <v>24372.032261249999</v>
      </c>
      <c r="T28" s="351">
        <f>FVSCHEDULE('Cost incurred - Nominal Values'!T28,Methodology!H$2:N$2)</f>
        <v>0</v>
      </c>
      <c r="U28" s="351">
        <f>FVSCHEDULE('Cost incurred - Nominal Values'!U28,Methodology!I$2:O$2)</f>
        <v>0</v>
      </c>
      <c r="V28" s="355">
        <f t="shared" si="1"/>
        <v>11160623.699774763</v>
      </c>
      <c r="X28" s="33"/>
      <c r="Y28" s="56"/>
      <c r="Z28" s="33"/>
      <c r="AA28" s="33"/>
      <c r="AB28" s="33"/>
    </row>
    <row r="29" spans="2:28">
      <c r="B29" s="350">
        <f>+'Cost incurred - Nominal Values'!B29</f>
        <v>82866131</v>
      </c>
      <c r="C29" s="58"/>
      <c r="D29" s="58"/>
      <c r="E29" s="58"/>
      <c r="F29" s="58"/>
      <c r="G29" s="58"/>
      <c r="H29" s="58"/>
      <c r="I29" s="58"/>
      <c r="J29" s="58"/>
      <c r="K29" s="58"/>
      <c r="L29" s="58"/>
      <c r="M29" s="430" t="str">
        <f>+'2.3 Augex (C)- Nominal values'!N30</f>
        <v>CPMNN01171</v>
      </c>
      <c r="N29" s="351">
        <f>FVSCHEDULE('Cost incurred - Nominal Values'!N29,Methodology!B$2:H$2)</f>
        <v>3992.2670306427945</v>
      </c>
      <c r="O29" s="351">
        <f>FVSCHEDULE('Cost incurred - Nominal Values'!O29,Methodology!C$2:I$2)</f>
        <v>93009.0833916189</v>
      </c>
      <c r="P29" s="351">
        <f>FVSCHEDULE('Cost incurred - Nominal Values'!P29,Methodology!D$2:J$2)</f>
        <v>4339688.9815562377</v>
      </c>
      <c r="Q29" s="351">
        <f>FVSCHEDULE('Cost incurred - Nominal Values'!Q29,Methodology!E$2:K$2)</f>
        <v>1796049.3837094114</v>
      </c>
      <c r="R29" s="351">
        <f>FVSCHEDULE('Cost incurred - Nominal Values'!R29,Methodology!F$2:L$2)</f>
        <v>5805563.6546826456</v>
      </c>
      <c r="S29" s="351">
        <f>FVSCHEDULE('Cost incurred - Nominal Values'!S29,Methodology!G$2:M$2)</f>
        <v>2907826.6042414494</v>
      </c>
      <c r="T29" s="351">
        <f>FVSCHEDULE('Cost incurred - Nominal Values'!T29,Methodology!H$2:N$2)</f>
        <v>4697.9234999999999</v>
      </c>
      <c r="U29" s="351">
        <f>FVSCHEDULE('Cost incurred - Nominal Values'!U29,Methodology!I$2:O$2)</f>
        <v>0</v>
      </c>
      <c r="V29" s="355">
        <f t="shared" si="1"/>
        <v>14950827.898112005</v>
      </c>
      <c r="X29" s="33"/>
      <c r="Y29" s="56"/>
      <c r="Z29" s="33"/>
      <c r="AA29" s="33"/>
      <c r="AB29" s="33"/>
    </row>
    <row r="30" spans="2:28">
      <c r="B30" s="350">
        <f>+'Cost incurred - Nominal Values'!B30</f>
        <v>30064304</v>
      </c>
      <c r="C30" s="58"/>
      <c r="D30" s="58"/>
      <c r="E30" s="58"/>
      <c r="F30" s="58"/>
      <c r="G30" s="58"/>
      <c r="H30" s="58"/>
      <c r="I30" s="58"/>
      <c r="J30" s="58"/>
      <c r="K30" s="58"/>
      <c r="L30" s="58"/>
      <c r="M30" s="430" t="str">
        <f>+'2.3 Augex (C)- Nominal values'!N31</f>
        <v>CPMNN01197</v>
      </c>
      <c r="N30" s="351">
        <f>FVSCHEDULE('Cost incurred - Nominal Values'!N30,Methodology!B$2:H$2)</f>
        <v>496.61088670010491</v>
      </c>
      <c r="O30" s="351">
        <f>FVSCHEDULE('Cost incurred - Nominal Values'!O30,Methodology!C$2:I$2)</f>
        <v>85762.050621020346</v>
      </c>
      <c r="P30" s="351">
        <f>FVSCHEDULE('Cost incurred - Nominal Values'!P30,Methodology!D$2:J$2)</f>
        <v>966530.63392515131</v>
      </c>
      <c r="Q30" s="351">
        <f>FVSCHEDULE('Cost incurred - Nominal Values'!Q30,Methodology!E$2:K$2)</f>
        <v>12584045.892003195</v>
      </c>
      <c r="R30" s="351">
        <f>FVSCHEDULE('Cost incurred - Nominal Values'!R30,Methodology!F$2:L$2)</f>
        <v>4217647.8404454738</v>
      </c>
      <c r="S30" s="351">
        <f>FVSCHEDULE('Cost incurred - Nominal Values'!S30,Methodology!G$2:M$2)</f>
        <v>717936.48984374991</v>
      </c>
      <c r="T30" s="351">
        <f>FVSCHEDULE('Cost incurred - Nominal Values'!T30,Methodology!H$2:N$2)</f>
        <v>116898.43124999999</v>
      </c>
      <c r="U30" s="351">
        <f>FVSCHEDULE('Cost incurred - Nominal Values'!U30,Methodology!I$2:O$2)</f>
        <v>0</v>
      </c>
      <c r="V30" s="355">
        <f t="shared" si="1"/>
        <v>18689317.948975287</v>
      </c>
      <c r="X30" s="33"/>
      <c r="Y30" s="56"/>
      <c r="Z30" s="33"/>
      <c r="AA30" s="33"/>
      <c r="AB30" s="33"/>
    </row>
    <row r="31" spans="2:28">
      <c r="B31" s="350" t="str">
        <f>+'Cost incurred - Nominal Values'!B31</f>
        <v>82647119</v>
      </c>
      <c r="C31" s="58"/>
      <c r="D31" s="58"/>
      <c r="E31" s="58"/>
      <c r="F31" s="58"/>
      <c r="G31" s="58"/>
      <c r="H31" s="58"/>
      <c r="I31" s="58"/>
      <c r="J31" s="58"/>
      <c r="K31" s="58"/>
      <c r="L31" s="58"/>
      <c r="M31" s="430" t="str">
        <f>+'2.3 Augex (C)- Nominal values'!N32</f>
        <v>CPMNN01306</v>
      </c>
      <c r="N31" s="351">
        <f>FVSCHEDULE('Cost incurred - Nominal Values'!N31,Methodology!B$2:H$2)</f>
        <v>1193.0773741453741</v>
      </c>
      <c r="O31" s="351">
        <f>FVSCHEDULE('Cost incurred - Nominal Values'!O31,Methodology!C$2:I$2)</f>
        <v>181465.54166181784</v>
      </c>
      <c r="P31" s="351">
        <f>FVSCHEDULE('Cost incurred - Nominal Values'!P31,Methodology!D$2:J$2)</f>
        <v>8732766.8908827398</v>
      </c>
      <c r="Q31" s="351">
        <f>FVSCHEDULE('Cost incurred - Nominal Values'!Q31,Methodology!E$2:K$2)</f>
        <v>3662735.8246059776</v>
      </c>
      <c r="R31" s="351">
        <f>FVSCHEDULE('Cost incurred - Nominal Values'!R31,Methodology!F$2:L$2)</f>
        <v>6097660.4993204465</v>
      </c>
      <c r="S31" s="351">
        <f>FVSCHEDULE('Cost incurred - Nominal Values'!S31,Methodology!G$2:M$2)</f>
        <v>751907.24675024999</v>
      </c>
      <c r="T31" s="351">
        <f>FVSCHEDULE('Cost incurred - Nominal Values'!T31,Methodology!H$2:N$2)</f>
        <v>48475.960500000001</v>
      </c>
      <c r="U31" s="351">
        <f>FVSCHEDULE('Cost incurred - Nominal Values'!U31,Methodology!I$2:O$2)</f>
        <v>0</v>
      </c>
      <c r="V31" s="355">
        <f t="shared" si="1"/>
        <v>19476205.041095376</v>
      </c>
      <c r="X31" s="33"/>
      <c r="Y31" s="56"/>
      <c r="Z31" s="33"/>
      <c r="AA31" s="33"/>
      <c r="AB31" s="33"/>
    </row>
    <row r="32" spans="2:28">
      <c r="B32" s="350" t="str">
        <f>+'Cost incurred - Nominal Values'!B32</f>
        <v>20011587</v>
      </c>
      <c r="C32" s="58"/>
      <c r="D32" s="58"/>
      <c r="E32" s="58"/>
      <c r="F32" s="58"/>
      <c r="G32" s="58"/>
      <c r="H32" s="58"/>
      <c r="I32" s="58"/>
      <c r="J32" s="58"/>
      <c r="K32" s="58"/>
      <c r="L32" s="58"/>
      <c r="M32" s="430" t="str">
        <f>+'2.3 Augex (C)- Nominal values'!N33</f>
        <v>CPMNN01346</v>
      </c>
      <c r="N32" s="351">
        <f>FVSCHEDULE('Cost incurred - Nominal Values'!N32,Methodology!B$2:H$2)</f>
        <v>0</v>
      </c>
      <c r="O32" s="351">
        <f>FVSCHEDULE('Cost incurred - Nominal Values'!O32,Methodology!C$2:I$2)</f>
        <v>0</v>
      </c>
      <c r="P32" s="351">
        <f>FVSCHEDULE('Cost incurred - Nominal Values'!P32,Methodology!D$2:J$2)</f>
        <v>0</v>
      </c>
      <c r="Q32" s="351">
        <f>FVSCHEDULE('Cost incurred - Nominal Values'!Q32,Methodology!E$2:K$2)</f>
        <v>1839044.824791976</v>
      </c>
      <c r="R32" s="351">
        <f>FVSCHEDULE('Cost incurred - Nominal Values'!R32,Methodology!F$2:L$2)</f>
        <v>2460201.0682170587</v>
      </c>
      <c r="S32" s="351">
        <f>FVSCHEDULE('Cost incurred - Nominal Values'!S32,Methodology!G$2:M$2)</f>
        <v>2439690.4952126998</v>
      </c>
      <c r="T32" s="351">
        <f>FVSCHEDULE('Cost incurred - Nominal Values'!T32,Methodology!H$2:N$2)</f>
        <v>91562.686249999984</v>
      </c>
      <c r="U32" s="351">
        <f>FVSCHEDULE('Cost incurred - Nominal Values'!U32,Methodology!I$2:O$2)</f>
        <v>0</v>
      </c>
      <c r="V32" s="355">
        <f t="shared" si="1"/>
        <v>6830499.0744717354</v>
      </c>
      <c r="X32" s="33"/>
      <c r="Y32" s="56"/>
      <c r="Z32" s="33"/>
      <c r="AA32" s="33"/>
      <c r="AB32" s="33"/>
    </row>
    <row r="33" spans="2:28">
      <c r="B33" s="350">
        <f>+'Cost incurred - Nominal Values'!B33</f>
        <v>81622293</v>
      </c>
      <c r="C33" s="58"/>
      <c r="D33" s="58"/>
      <c r="E33" s="58"/>
      <c r="F33" s="58"/>
      <c r="G33" s="58"/>
      <c r="H33" s="58"/>
      <c r="I33" s="58"/>
      <c r="J33" s="58"/>
      <c r="K33" s="58"/>
      <c r="L33" s="58"/>
      <c r="M33" s="430" t="str">
        <f>+'2.3 Augex (C)- Nominal values'!N34</f>
        <v>CPMNN01450</v>
      </c>
      <c r="N33" s="351">
        <f>FVSCHEDULE('Cost incurred - Nominal Values'!N33,Methodology!B$2:H$2)</f>
        <v>3156.5072457084721</v>
      </c>
      <c r="O33" s="351">
        <f>FVSCHEDULE('Cost incurred - Nominal Values'!O33,Methodology!C$2:I$2)</f>
        <v>9897.112408276329</v>
      </c>
      <c r="P33" s="351">
        <f>FVSCHEDULE('Cost incurred - Nominal Values'!P33,Methodology!D$2:J$2)</f>
        <v>1274679.7748339435</v>
      </c>
      <c r="Q33" s="351">
        <f>FVSCHEDULE('Cost incurred - Nominal Values'!Q33,Methodology!E$2:K$2)</f>
        <v>6647653.134296516</v>
      </c>
      <c r="R33" s="351">
        <f>FVSCHEDULE('Cost incurred - Nominal Values'!R33,Methodology!F$2:L$2)</f>
        <v>2684729.0133758662</v>
      </c>
      <c r="S33" s="351">
        <f>FVSCHEDULE('Cost incurred - Nominal Values'!S33,Methodology!G$2:M$2)</f>
        <v>518501.10592725</v>
      </c>
      <c r="T33" s="351">
        <f>FVSCHEDULE('Cost incurred - Nominal Values'!T33,Methodology!H$2:N$2)</f>
        <v>44172.077749999997</v>
      </c>
      <c r="U33" s="351">
        <f>FVSCHEDULE('Cost incurred - Nominal Values'!U33,Methodology!I$2:O$2)</f>
        <v>0</v>
      </c>
      <c r="V33" s="355">
        <f t="shared" si="1"/>
        <v>11182788.725837559</v>
      </c>
      <c r="X33" s="33"/>
      <c r="Y33" s="56"/>
      <c r="Z33" s="33"/>
      <c r="AA33" s="33"/>
      <c r="AB33" s="33"/>
    </row>
    <row r="34" spans="2:28">
      <c r="B34" s="350">
        <f>+'Cost incurred - Nominal Values'!B34</f>
        <v>82613244</v>
      </c>
      <c r="C34" s="58"/>
      <c r="D34" s="58"/>
      <c r="E34" s="58"/>
      <c r="F34" s="58"/>
      <c r="G34" s="58"/>
      <c r="H34" s="58"/>
      <c r="I34" s="58"/>
      <c r="J34" s="58"/>
      <c r="K34" s="58"/>
      <c r="L34" s="58"/>
      <c r="M34" s="430" t="str">
        <f>+'2.3 Augex (C)- Nominal values'!N35</f>
        <v>CPMNS00367</v>
      </c>
      <c r="N34" s="351">
        <f>FVSCHEDULE('Cost incurred - Nominal Values'!N34,Methodology!B$2:H$2)</f>
        <v>2047559.3895082909</v>
      </c>
      <c r="O34" s="351">
        <f>FVSCHEDULE('Cost incurred - Nominal Values'!O34,Methodology!C$2:I$2)</f>
        <v>4692907.0435283044</v>
      </c>
      <c r="P34" s="351">
        <f>FVSCHEDULE('Cost incurred - Nominal Values'!P34,Methodology!D$2:J$2)</f>
        <v>3180230.1087668319</v>
      </c>
      <c r="Q34" s="351">
        <f>FVSCHEDULE('Cost incurred - Nominal Values'!Q34,Methodology!E$2:K$2)</f>
        <v>252319.11731700896</v>
      </c>
      <c r="R34" s="351">
        <f>FVSCHEDULE('Cost incurred - Nominal Values'!R34,Methodology!F$2:L$2)</f>
        <v>45027.575112275597</v>
      </c>
      <c r="S34" s="351">
        <f>FVSCHEDULE('Cost incurred - Nominal Values'!S34,Methodology!G$2:M$2)</f>
        <v>72953.170590149995</v>
      </c>
      <c r="T34" s="351">
        <f>FVSCHEDULE('Cost incurred - Nominal Values'!T34,Methodology!H$2:N$2)</f>
        <v>0</v>
      </c>
      <c r="U34" s="351">
        <f>FVSCHEDULE('Cost incurred - Nominal Values'!U34,Methodology!I$2:O$2)</f>
        <v>0</v>
      </c>
      <c r="V34" s="355">
        <f t="shared" si="1"/>
        <v>10290996.404822862</v>
      </c>
      <c r="X34" s="33"/>
      <c r="Y34" s="56"/>
      <c r="Z34" s="33"/>
      <c r="AA34" s="33"/>
      <c r="AB34" s="33"/>
    </row>
    <row r="35" spans="2:28">
      <c r="B35" s="350">
        <f>+'Cost incurred - Nominal Values'!B35</f>
        <v>40222461</v>
      </c>
      <c r="C35" s="58"/>
      <c r="D35" s="58"/>
      <c r="E35" s="58"/>
      <c r="F35" s="58"/>
      <c r="G35" s="58"/>
      <c r="H35" s="58"/>
      <c r="I35" s="58"/>
      <c r="J35" s="58"/>
      <c r="K35" s="58"/>
      <c r="L35" s="58"/>
      <c r="M35" s="430" t="str">
        <f>+'2.3 Augex (C)- Nominal values'!N36</f>
        <v>CPMNS00567</v>
      </c>
      <c r="N35" s="351">
        <f>FVSCHEDULE('Cost incurred - Nominal Values'!N35,Methodology!B$2:H$2)</f>
        <v>47421.494695599533</v>
      </c>
      <c r="O35" s="351">
        <f>FVSCHEDULE('Cost incurred - Nominal Values'!O35,Methodology!C$2:I$2)</f>
        <v>1062193.4989053456</v>
      </c>
      <c r="P35" s="351">
        <f>FVSCHEDULE('Cost incurred - Nominal Values'!P35,Methodology!D$2:J$2)</f>
        <v>1901370.4792369208</v>
      </c>
      <c r="Q35" s="351">
        <f>FVSCHEDULE('Cost incurred - Nominal Values'!Q35,Methodology!E$2:K$2)</f>
        <v>824912.4791095386</v>
      </c>
      <c r="R35" s="351">
        <f>FVSCHEDULE('Cost incurred - Nominal Values'!R35,Methodology!F$2:L$2)</f>
        <v>676150.84288704407</v>
      </c>
      <c r="S35" s="351">
        <f>FVSCHEDULE('Cost incurred - Nominal Values'!S35,Methodology!G$2:M$2)</f>
        <v>165283.5631995</v>
      </c>
      <c r="T35" s="351">
        <f>FVSCHEDULE('Cost incurred - Nominal Values'!T35,Methodology!H$2:N$2)</f>
        <v>0</v>
      </c>
      <c r="U35" s="351">
        <f>FVSCHEDULE('Cost incurred - Nominal Values'!U35,Methodology!I$2:O$2)</f>
        <v>0</v>
      </c>
      <c r="V35" s="355">
        <f t="shared" si="1"/>
        <v>4677332.3580339486</v>
      </c>
      <c r="X35" s="33"/>
      <c r="Y35" s="56"/>
      <c r="Z35" s="33"/>
      <c r="AA35" s="33"/>
      <c r="AB35" s="33"/>
    </row>
    <row r="36" spans="2:28">
      <c r="B36" s="350">
        <f>+'Cost incurred - Nominal Values'!B36</f>
        <v>0</v>
      </c>
      <c r="C36" s="58"/>
      <c r="D36" s="58"/>
      <c r="E36" s="58"/>
      <c r="F36" s="58"/>
      <c r="G36" s="58"/>
      <c r="H36" s="58"/>
      <c r="I36" s="58"/>
      <c r="J36" s="58"/>
      <c r="K36" s="58"/>
      <c r="L36" s="58"/>
      <c r="M36" s="430">
        <f>+'2.3 Augex (C)- Nominal values'!N37</f>
        <v>0</v>
      </c>
      <c r="N36" s="351">
        <f>FVSCHEDULE('Cost incurred - Nominal Values'!N36,Methodology!B$2:H$2)</f>
        <v>0</v>
      </c>
      <c r="O36" s="351">
        <f>FVSCHEDULE('Cost incurred - Nominal Values'!O36,Methodology!C$2:I$2)</f>
        <v>0</v>
      </c>
      <c r="P36" s="351">
        <f>FVSCHEDULE('Cost incurred - Nominal Values'!P36,Methodology!D$2:J$2)</f>
        <v>0</v>
      </c>
      <c r="Q36" s="351">
        <f>FVSCHEDULE('Cost incurred - Nominal Values'!Q36,Methodology!E$2:K$2)</f>
        <v>0</v>
      </c>
      <c r="R36" s="351">
        <f>FVSCHEDULE('Cost incurred - Nominal Values'!R36,Methodology!F$2:L$2)</f>
        <v>0</v>
      </c>
      <c r="S36" s="351">
        <f>FVSCHEDULE('Cost incurred - Nominal Values'!S36,Methodology!G$2:M$2)</f>
        <v>0</v>
      </c>
      <c r="T36" s="351">
        <f>FVSCHEDULE('Cost incurred - Nominal Values'!T36,Methodology!H$2:N$2)</f>
        <v>0</v>
      </c>
      <c r="U36" s="351">
        <f>FVSCHEDULE('Cost incurred - Nominal Values'!U36,Methodology!I$2:O$2)</f>
        <v>0</v>
      </c>
      <c r="V36" s="355">
        <f t="shared" si="1"/>
        <v>0</v>
      </c>
      <c r="X36" s="33"/>
      <c r="Y36" s="56"/>
      <c r="Z36" s="33"/>
      <c r="AA36" s="33"/>
      <c r="AB36" s="33"/>
    </row>
    <row r="37" spans="2:28">
      <c r="B37" s="350">
        <f>+'Cost incurred - Nominal Values'!B37</f>
        <v>0</v>
      </c>
      <c r="C37" s="58"/>
      <c r="D37" s="58"/>
      <c r="E37" s="58"/>
      <c r="F37" s="58"/>
      <c r="G37" s="58"/>
      <c r="H37" s="58"/>
      <c r="I37" s="58"/>
      <c r="J37" s="58"/>
      <c r="K37" s="58"/>
      <c r="L37" s="58"/>
      <c r="M37" s="430">
        <f>+'2.3 Augex (C)- Nominal values'!N38</f>
        <v>0</v>
      </c>
      <c r="N37" s="351">
        <f>FVSCHEDULE('Cost incurred - Nominal Values'!N37,Methodology!B$2:H$2)</f>
        <v>0</v>
      </c>
      <c r="O37" s="351">
        <f>FVSCHEDULE('Cost incurred - Nominal Values'!O37,Methodology!C$2:I$2)</f>
        <v>0</v>
      </c>
      <c r="P37" s="351">
        <f>FVSCHEDULE('Cost incurred - Nominal Values'!P37,Methodology!D$2:J$2)</f>
        <v>0</v>
      </c>
      <c r="Q37" s="351">
        <f>FVSCHEDULE('Cost incurred - Nominal Values'!Q37,Methodology!E$2:K$2)</f>
        <v>0</v>
      </c>
      <c r="R37" s="351">
        <f>FVSCHEDULE('Cost incurred - Nominal Values'!R37,Methodology!F$2:L$2)</f>
        <v>0</v>
      </c>
      <c r="S37" s="351">
        <f>FVSCHEDULE('Cost incurred - Nominal Values'!S37,Methodology!G$2:M$2)</f>
        <v>0</v>
      </c>
      <c r="T37" s="351">
        <f>FVSCHEDULE('Cost incurred - Nominal Values'!T37,Methodology!H$2:N$2)</f>
        <v>0</v>
      </c>
      <c r="U37" s="351">
        <f>FVSCHEDULE('Cost incurred - Nominal Values'!U37,Methodology!I$2:O$2)</f>
        <v>0</v>
      </c>
      <c r="V37" s="355">
        <f t="shared" si="1"/>
        <v>0</v>
      </c>
      <c r="X37" s="33"/>
      <c r="Y37" s="56"/>
      <c r="Z37" s="33"/>
      <c r="AA37" s="33"/>
      <c r="AB37" s="33"/>
    </row>
    <row r="38" spans="2:28">
      <c r="B38" s="350"/>
      <c r="C38" s="58"/>
      <c r="D38" s="58"/>
      <c r="E38" s="58"/>
      <c r="F38" s="58"/>
      <c r="G38" s="58"/>
      <c r="H38" s="58"/>
      <c r="I38" s="58"/>
      <c r="J38" s="58"/>
      <c r="K38" s="58"/>
      <c r="L38" s="58"/>
      <c r="M38" s="430"/>
      <c r="N38" s="351"/>
      <c r="O38" s="351"/>
      <c r="P38" s="351"/>
      <c r="Q38" s="351"/>
      <c r="R38" s="351"/>
      <c r="S38" s="351"/>
      <c r="T38" s="351"/>
      <c r="U38" s="351"/>
      <c r="V38" s="355"/>
      <c r="X38" s="33"/>
      <c r="Y38" s="56"/>
      <c r="Z38" s="33"/>
      <c r="AA38" s="33"/>
      <c r="AB38" s="33"/>
    </row>
    <row r="39" spans="2:28">
      <c r="B39" s="350"/>
      <c r="C39" s="58"/>
      <c r="D39" s="58"/>
      <c r="E39" s="58"/>
      <c r="F39" s="58"/>
      <c r="G39" s="58"/>
      <c r="H39" s="58"/>
      <c r="I39" s="58"/>
      <c r="J39" s="58"/>
      <c r="K39" s="58"/>
      <c r="L39" s="58"/>
      <c r="M39" s="430"/>
      <c r="N39" s="351"/>
      <c r="O39" s="351"/>
      <c r="P39" s="351"/>
      <c r="Q39" s="351"/>
      <c r="R39" s="351"/>
      <c r="S39" s="351"/>
      <c r="T39" s="351"/>
      <c r="U39" s="351"/>
      <c r="V39" s="355"/>
      <c r="X39" s="33"/>
      <c r="Y39" s="56"/>
      <c r="Z39" s="33"/>
      <c r="AA39" s="33"/>
      <c r="AB39" s="33"/>
    </row>
    <row r="40" spans="2:28">
      <c r="B40" s="350"/>
      <c r="C40" s="58"/>
      <c r="D40" s="58"/>
      <c r="E40" s="58"/>
      <c r="F40" s="58"/>
      <c r="G40" s="58"/>
      <c r="H40" s="58"/>
      <c r="I40" s="58"/>
      <c r="J40" s="58"/>
      <c r="K40" s="58"/>
      <c r="L40" s="58"/>
      <c r="M40" s="430"/>
      <c r="N40" s="351"/>
      <c r="O40" s="351"/>
      <c r="P40" s="351"/>
      <c r="Q40" s="351"/>
      <c r="R40" s="351"/>
      <c r="S40" s="351"/>
      <c r="T40" s="351"/>
      <c r="U40" s="351"/>
      <c r="V40" s="355"/>
      <c r="X40" s="33"/>
      <c r="Y40" s="56"/>
      <c r="Z40" s="33"/>
      <c r="AA40" s="33"/>
      <c r="AB40" s="33"/>
    </row>
    <row r="41" spans="2:28">
      <c r="B41" s="350"/>
      <c r="C41" s="58"/>
      <c r="D41" s="58"/>
      <c r="E41" s="58"/>
      <c r="F41" s="58"/>
      <c r="G41" s="58"/>
      <c r="H41" s="58"/>
      <c r="I41" s="58"/>
      <c r="J41" s="58"/>
      <c r="K41" s="58"/>
      <c r="L41" s="58"/>
      <c r="M41" s="430"/>
      <c r="N41" s="351"/>
      <c r="O41" s="351"/>
      <c r="P41" s="351"/>
      <c r="Q41" s="351"/>
      <c r="R41" s="351"/>
      <c r="S41" s="351"/>
      <c r="T41" s="351"/>
      <c r="U41" s="351"/>
      <c r="V41" s="355"/>
      <c r="X41" s="33"/>
      <c r="Y41" s="56"/>
      <c r="Z41" s="33"/>
      <c r="AA41" s="33"/>
      <c r="AB41" s="33"/>
    </row>
    <row r="42" spans="2:28">
      <c r="B42" s="350"/>
      <c r="C42" s="58"/>
      <c r="D42" s="58"/>
      <c r="E42" s="58"/>
      <c r="F42" s="58"/>
      <c r="G42" s="58"/>
      <c r="H42" s="58"/>
      <c r="I42" s="58"/>
      <c r="J42" s="58"/>
      <c r="K42" s="58"/>
      <c r="L42" s="58"/>
      <c r="M42" s="430"/>
      <c r="N42" s="351"/>
      <c r="O42" s="351"/>
      <c r="P42" s="351"/>
      <c r="Q42" s="351"/>
      <c r="R42" s="351"/>
      <c r="S42" s="351"/>
      <c r="T42" s="351"/>
      <c r="U42" s="351"/>
      <c r="V42" s="355"/>
      <c r="X42" s="33"/>
      <c r="Y42" s="56"/>
      <c r="Z42" s="33"/>
      <c r="AA42" s="33"/>
      <c r="AB42" s="33"/>
    </row>
    <row r="43" spans="2:28">
      <c r="B43" s="350"/>
      <c r="C43" s="58"/>
      <c r="D43" s="58"/>
      <c r="E43" s="58"/>
      <c r="F43" s="58"/>
      <c r="G43" s="58"/>
      <c r="H43" s="58"/>
      <c r="I43" s="58"/>
      <c r="J43" s="58"/>
      <c r="K43" s="58"/>
      <c r="L43" s="58"/>
      <c r="M43" s="430"/>
      <c r="N43" s="351"/>
      <c r="O43" s="351"/>
      <c r="P43" s="351"/>
      <c r="Q43" s="351"/>
      <c r="R43" s="351"/>
      <c r="S43" s="351"/>
      <c r="T43" s="351"/>
      <c r="U43" s="351"/>
      <c r="V43" s="355"/>
      <c r="X43" s="33"/>
      <c r="Y43" s="56"/>
      <c r="Z43" s="33"/>
      <c r="AA43" s="33"/>
      <c r="AB43" s="33"/>
    </row>
    <row r="44" spans="2:28">
      <c r="B44" s="350"/>
      <c r="C44" s="58"/>
      <c r="D44" s="58"/>
      <c r="E44" s="58"/>
      <c r="F44" s="58"/>
      <c r="G44" s="58"/>
      <c r="H44" s="58"/>
      <c r="I44" s="58"/>
      <c r="J44" s="58"/>
      <c r="K44" s="58"/>
      <c r="L44" s="58"/>
      <c r="M44" s="430"/>
      <c r="N44" s="351"/>
      <c r="O44" s="351"/>
      <c r="P44" s="351"/>
      <c r="Q44" s="351"/>
      <c r="R44" s="351"/>
      <c r="S44" s="351"/>
      <c r="T44" s="351"/>
      <c r="U44" s="351"/>
      <c r="V44" s="355"/>
      <c r="X44" s="33"/>
      <c r="Y44" s="56"/>
      <c r="Z44" s="33"/>
      <c r="AA44" s="33"/>
      <c r="AB44" s="33"/>
    </row>
    <row r="45" spans="2:28">
      <c r="B45" s="350"/>
      <c r="C45" s="58"/>
      <c r="D45" s="58"/>
      <c r="E45" s="58"/>
      <c r="F45" s="58"/>
      <c r="G45" s="58"/>
      <c r="H45" s="58"/>
      <c r="I45" s="58"/>
      <c r="J45" s="58"/>
      <c r="K45" s="58"/>
      <c r="L45" s="58"/>
      <c r="M45" s="430"/>
      <c r="N45" s="351"/>
      <c r="O45" s="351"/>
      <c r="P45" s="351"/>
      <c r="Q45" s="351"/>
      <c r="R45" s="351"/>
      <c r="S45" s="351"/>
      <c r="T45" s="351"/>
      <c r="U45" s="351"/>
      <c r="V45" s="355"/>
      <c r="X45" s="33"/>
      <c r="Y45" s="56"/>
      <c r="Z45" s="33"/>
      <c r="AA45" s="33"/>
      <c r="AB45" s="33"/>
    </row>
    <row r="46" spans="2:28">
      <c r="B46" s="350"/>
      <c r="C46" s="58"/>
      <c r="D46" s="58"/>
      <c r="E46" s="58"/>
      <c r="F46" s="58"/>
      <c r="G46" s="58"/>
      <c r="H46" s="58"/>
      <c r="I46" s="58"/>
      <c r="J46" s="58"/>
      <c r="K46" s="58"/>
      <c r="L46" s="58"/>
      <c r="M46" s="430"/>
      <c r="N46" s="351"/>
      <c r="O46" s="351"/>
      <c r="P46" s="351"/>
      <c r="Q46" s="351"/>
      <c r="R46" s="351"/>
      <c r="S46" s="351"/>
      <c r="T46" s="351"/>
      <c r="U46" s="351"/>
      <c r="V46" s="355"/>
      <c r="X46" s="33"/>
      <c r="Y46" s="56"/>
      <c r="Z46" s="33"/>
      <c r="AA46" s="33"/>
      <c r="AB46" s="33"/>
    </row>
    <row r="47" spans="2:28">
      <c r="B47" s="350"/>
      <c r="C47" s="75"/>
      <c r="D47" s="75"/>
      <c r="E47" s="75"/>
      <c r="F47" s="75"/>
      <c r="G47" s="75"/>
      <c r="H47" s="75"/>
      <c r="I47" s="75"/>
      <c r="J47" s="75"/>
      <c r="K47" s="75"/>
      <c r="L47" s="75"/>
      <c r="M47" s="430"/>
      <c r="N47" s="351"/>
      <c r="O47" s="351"/>
      <c r="P47" s="351"/>
      <c r="Q47" s="351"/>
      <c r="R47" s="351"/>
      <c r="S47" s="351"/>
      <c r="T47" s="351"/>
      <c r="U47" s="351"/>
      <c r="V47" s="355"/>
      <c r="X47" s="33"/>
      <c r="Y47" s="56"/>
      <c r="Z47" s="33"/>
      <c r="AA47" s="33"/>
      <c r="AB47" s="33"/>
    </row>
    <row r="48" spans="2:28">
      <c r="B48" s="350"/>
      <c r="C48" s="75"/>
      <c r="D48" s="75"/>
      <c r="E48" s="75"/>
      <c r="F48" s="75"/>
      <c r="G48" s="75"/>
      <c r="H48" s="75"/>
      <c r="I48" s="75"/>
      <c r="J48" s="75"/>
      <c r="K48" s="75"/>
      <c r="L48" s="75"/>
      <c r="M48" s="430"/>
      <c r="N48" s="351"/>
      <c r="O48" s="351"/>
      <c r="P48" s="351"/>
      <c r="Q48" s="351"/>
      <c r="R48" s="351"/>
      <c r="S48" s="351"/>
      <c r="T48" s="351"/>
      <c r="U48" s="351"/>
      <c r="V48" s="355"/>
      <c r="X48" s="33"/>
      <c r="Y48" s="33"/>
      <c r="Z48" s="33"/>
      <c r="AA48" s="33"/>
      <c r="AB48" s="33"/>
    </row>
    <row r="49" spans="2:28">
      <c r="B49" s="350"/>
      <c r="C49" s="75"/>
      <c r="D49" s="75"/>
      <c r="E49" s="75"/>
      <c r="F49" s="75"/>
      <c r="G49" s="75"/>
      <c r="H49" s="75"/>
      <c r="I49" s="75"/>
      <c r="J49" s="75"/>
      <c r="K49" s="75"/>
      <c r="L49" s="75"/>
      <c r="M49" s="430"/>
      <c r="N49" s="351"/>
      <c r="O49" s="351"/>
      <c r="P49" s="351"/>
      <c r="Q49" s="351"/>
      <c r="R49" s="351"/>
      <c r="S49" s="351"/>
      <c r="T49" s="351"/>
      <c r="U49" s="351"/>
      <c r="V49" s="355"/>
      <c r="X49" s="33"/>
      <c r="Y49" s="33"/>
      <c r="Z49" s="33"/>
      <c r="AA49" s="33"/>
      <c r="AB49" s="33"/>
    </row>
    <row r="50" spans="2:28">
      <c r="B50" s="350"/>
      <c r="C50" s="75"/>
      <c r="D50" s="75"/>
      <c r="E50" s="75"/>
      <c r="F50" s="75"/>
      <c r="G50" s="75"/>
      <c r="H50" s="75"/>
      <c r="I50" s="75"/>
      <c r="J50" s="75"/>
      <c r="K50" s="75"/>
      <c r="L50" s="75"/>
      <c r="M50" s="430"/>
      <c r="N50" s="351"/>
      <c r="O50" s="351"/>
      <c r="P50" s="351"/>
      <c r="Q50" s="351"/>
      <c r="R50" s="351"/>
      <c r="S50" s="351"/>
      <c r="T50" s="351"/>
      <c r="U50" s="351"/>
      <c r="V50" s="355"/>
      <c r="X50" s="33"/>
      <c r="Y50" s="33"/>
      <c r="Z50" s="33"/>
      <c r="AA50" s="33"/>
      <c r="AB50" s="33"/>
    </row>
    <row r="51" spans="2:28">
      <c r="B51" s="350"/>
      <c r="C51" s="75"/>
      <c r="D51" s="75"/>
      <c r="E51" s="75"/>
      <c r="F51" s="75"/>
      <c r="G51" s="75"/>
      <c r="H51" s="75"/>
      <c r="I51" s="75"/>
      <c r="J51" s="75"/>
      <c r="K51" s="75"/>
      <c r="L51" s="75"/>
      <c r="M51" s="430"/>
      <c r="N51" s="351"/>
      <c r="O51" s="351"/>
      <c r="P51" s="351"/>
      <c r="Q51" s="351"/>
      <c r="R51" s="351"/>
      <c r="S51" s="351"/>
      <c r="T51" s="351"/>
      <c r="U51" s="351"/>
      <c r="V51" s="355"/>
      <c r="X51" s="33"/>
      <c r="Y51" s="33"/>
      <c r="Z51" s="33"/>
      <c r="AA51" s="33"/>
      <c r="AB51" s="33"/>
    </row>
    <row r="52" spans="2:28">
      <c r="B52" s="350"/>
      <c r="C52" s="75"/>
      <c r="D52" s="75"/>
      <c r="E52" s="75"/>
      <c r="F52" s="75"/>
      <c r="G52" s="75"/>
      <c r="H52" s="75"/>
      <c r="I52" s="75"/>
      <c r="J52" s="75"/>
      <c r="K52" s="75"/>
      <c r="L52" s="75"/>
      <c r="M52" s="430"/>
      <c r="N52" s="351"/>
      <c r="O52" s="351"/>
      <c r="P52" s="351"/>
      <c r="Q52" s="351"/>
      <c r="R52" s="351"/>
      <c r="S52" s="351"/>
      <c r="T52" s="351"/>
      <c r="U52" s="351"/>
      <c r="V52" s="355"/>
      <c r="X52" s="33"/>
      <c r="Y52" s="33"/>
      <c r="Z52" s="33"/>
      <c r="AA52" s="33"/>
      <c r="AB52" s="33"/>
    </row>
    <row r="53" spans="2:28">
      <c r="B53" s="350"/>
      <c r="C53" s="75"/>
      <c r="D53" s="75"/>
      <c r="E53" s="75"/>
      <c r="F53" s="75"/>
      <c r="G53" s="75"/>
      <c r="H53" s="75"/>
      <c r="I53" s="75"/>
      <c r="J53" s="75"/>
      <c r="K53" s="75"/>
      <c r="L53" s="75"/>
      <c r="M53" s="430"/>
      <c r="N53" s="351"/>
      <c r="O53" s="351"/>
      <c r="P53" s="351"/>
      <c r="Q53" s="351"/>
      <c r="R53" s="351"/>
      <c r="S53" s="351"/>
      <c r="T53" s="351"/>
      <c r="U53" s="351"/>
      <c r="V53" s="355"/>
      <c r="X53" s="33"/>
      <c r="Y53" s="33"/>
      <c r="Z53" s="33"/>
      <c r="AA53" s="33"/>
      <c r="AB53" s="33"/>
    </row>
    <row r="54" spans="2:28">
      <c r="B54" s="350"/>
      <c r="C54" s="75"/>
      <c r="D54" s="75"/>
      <c r="E54" s="75"/>
      <c r="F54" s="75"/>
      <c r="G54" s="75"/>
      <c r="H54" s="75"/>
      <c r="I54" s="75"/>
      <c r="J54" s="75"/>
      <c r="K54" s="75"/>
      <c r="L54" s="75"/>
      <c r="M54" s="430"/>
      <c r="N54" s="351"/>
      <c r="O54" s="351"/>
      <c r="P54" s="351"/>
      <c r="Q54" s="351"/>
      <c r="R54" s="351"/>
      <c r="S54" s="351"/>
      <c r="T54" s="351"/>
      <c r="U54" s="351"/>
      <c r="V54" s="355"/>
      <c r="X54" s="33"/>
      <c r="Y54" s="33"/>
      <c r="Z54" s="33"/>
      <c r="AA54" s="33"/>
      <c r="AB54" s="33"/>
    </row>
    <row r="55" spans="2:28">
      <c r="B55" s="350"/>
      <c r="C55" s="75"/>
      <c r="D55" s="75"/>
      <c r="E55" s="75"/>
      <c r="F55" s="75"/>
      <c r="G55" s="75"/>
      <c r="H55" s="75"/>
      <c r="I55" s="75"/>
      <c r="J55" s="75"/>
      <c r="K55" s="75"/>
      <c r="L55" s="75"/>
      <c r="M55" s="430"/>
      <c r="N55" s="351"/>
      <c r="O55" s="351"/>
      <c r="P55" s="351"/>
      <c r="Q55" s="351"/>
      <c r="R55" s="351"/>
      <c r="S55" s="351"/>
      <c r="T55" s="351"/>
      <c r="U55" s="351"/>
      <c r="V55" s="355"/>
      <c r="X55" s="33"/>
      <c r="Y55" s="33"/>
      <c r="Z55" s="33"/>
      <c r="AA55" s="33"/>
      <c r="AB55" s="33"/>
    </row>
    <row r="56" spans="2:28">
      <c r="B56" s="350"/>
      <c r="C56" s="75"/>
      <c r="D56" s="75"/>
      <c r="E56" s="75"/>
      <c r="F56" s="75"/>
      <c r="G56" s="75"/>
      <c r="H56" s="75"/>
      <c r="I56" s="75"/>
      <c r="J56" s="75"/>
      <c r="K56" s="75"/>
      <c r="L56" s="75"/>
      <c r="M56" s="430"/>
      <c r="N56" s="351"/>
      <c r="O56" s="351"/>
      <c r="P56" s="351"/>
      <c r="Q56" s="351"/>
      <c r="R56" s="351"/>
      <c r="S56" s="351"/>
      <c r="T56" s="351"/>
      <c r="U56" s="351"/>
      <c r="V56" s="355"/>
      <c r="X56" s="33"/>
      <c r="Y56" s="33"/>
      <c r="Z56" s="33"/>
      <c r="AA56" s="33"/>
      <c r="AB56" s="33"/>
    </row>
    <row r="57" spans="2:28">
      <c r="B57" s="350"/>
      <c r="C57" s="75"/>
      <c r="D57" s="75"/>
      <c r="E57" s="75"/>
      <c r="F57" s="75"/>
      <c r="G57" s="75"/>
      <c r="H57" s="75"/>
      <c r="I57" s="75"/>
      <c r="J57" s="75"/>
      <c r="K57" s="75"/>
      <c r="L57" s="75"/>
      <c r="M57" s="430"/>
      <c r="N57" s="351"/>
      <c r="O57" s="351"/>
      <c r="P57" s="351"/>
      <c r="Q57" s="351"/>
      <c r="R57" s="351"/>
      <c r="S57" s="351"/>
      <c r="T57" s="351"/>
      <c r="U57" s="351"/>
      <c r="V57" s="355"/>
      <c r="X57" s="33"/>
      <c r="Y57" s="33"/>
      <c r="Z57" s="33"/>
      <c r="AA57" s="33"/>
      <c r="AB57" s="33"/>
    </row>
    <row r="58" spans="2:28">
      <c r="B58" s="350"/>
      <c r="C58" s="75"/>
      <c r="D58" s="75"/>
      <c r="E58" s="75"/>
      <c r="F58" s="75"/>
      <c r="G58" s="75"/>
      <c r="H58" s="75"/>
      <c r="I58" s="75"/>
      <c r="J58" s="75"/>
      <c r="K58" s="75"/>
      <c r="L58" s="75"/>
      <c r="M58" s="430"/>
      <c r="N58" s="351"/>
      <c r="O58" s="351"/>
      <c r="P58" s="351"/>
      <c r="Q58" s="351"/>
      <c r="R58" s="351"/>
      <c r="S58" s="351"/>
      <c r="T58" s="351"/>
      <c r="U58" s="351"/>
      <c r="V58" s="355"/>
      <c r="X58" s="33"/>
      <c r="Y58" s="33"/>
      <c r="Z58" s="33"/>
      <c r="AA58" s="33"/>
      <c r="AB58" s="33"/>
    </row>
    <row r="59" spans="2:28">
      <c r="B59" s="350"/>
      <c r="C59" s="75"/>
      <c r="D59" s="75"/>
      <c r="E59" s="75"/>
      <c r="F59" s="75"/>
      <c r="G59" s="75"/>
      <c r="H59" s="75"/>
      <c r="I59" s="75"/>
      <c r="J59" s="75"/>
      <c r="K59" s="75"/>
      <c r="L59" s="75"/>
      <c r="M59" s="430"/>
      <c r="N59" s="351"/>
      <c r="O59" s="351"/>
      <c r="P59" s="351"/>
      <c r="Q59" s="351"/>
      <c r="R59" s="351"/>
      <c r="S59" s="351"/>
      <c r="T59" s="351"/>
      <c r="U59" s="351"/>
      <c r="V59" s="355"/>
    </row>
    <row r="60" spans="2:28">
      <c r="B60" s="350"/>
      <c r="C60" s="75"/>
      <c r="D60" s="75"/>
      <c r="E60" s="75"/>
      <c r="F60" s="75"/>
      <c r="G60" s="75"/>
      <c r="H60" s="75"/>
      <c r="I60" s="75"/>
      <c r="J60" s="75"/>
      <c r="K60" s="75"/>
      <c r="L60" s="75"/>
      <c r="M60" s="430"/>
      <c r="N60" s="351"/>
      <c r="O60" s="351"/>
      <c r="P60" s="351"/>
      <c r="Q60" s="351"/>
      <c r="R60" s="351"/>
      <c r="S60" s="351"/>
      <c r="T60" s="351"/>
      <c r="U60" s="351"/>
      <c r="V60" s="355"/>
      <c r="Y60" s="33"/>
    </row>
    <row r="61" spans="2:28">
      <c r="B61" s="350"/>
      <c r="C61" s="75"/>
      <c r="D61" s="75"/>
      <c r="E61" s="75"/>
      <c r="F61" s="75"/>
      <c r="G61" s="75"/>
      <c r="H61" s="75"/>
      <c r="I61" s="75"/>
      <c r="J61" s="75"/>
      <c r="K61" s="75"/>
      <c r="L61" s="75"/>
      <c r="M61" s="430"/>
      <c r="N61" s="351"/>
      <c r="O61" s="351"/>
      <c r="P61" s="351"/>
      <c r="Q61" s="351"/>
      <c r="R61" s="351"/>
      <c r="S61" s="351"/>
      <c r="T61" s="351"/>
      <c r="U61" s="351"/>
      <c r="V61" s="355"/>
    </row>
    <row r="62" spans="2:28">
      <c r="B62" s="350"/>
      <c r="C62" s="75"/>
      <c r="D62" s="75"/>
      <c r="E62" s="75"/>
      <c r="F62" s="75"/>
      <c r="G62" s="75"/>
      <c r="H62" s="75"/>
      <c r="I62" s="75"/>
      <c r="J62" s="75"/>
      <c r="K62" s="75"/>
      <c r="L62" s="75"/>
      <c r="M62" s="430"/>
      <c r="N62" s="351"/>
      <c r="O62" s="351"/>
      <c r="P62" s="351"/>
      <c r="Q62" s="351"/>
      <c r="R62" s="351"/>
      <c r="S62" s="351"/>
      <c r="T62" s="351"/>
      <c r="U62" s="351"/>
      <c r="V62" s="355"/>
    </row>
    <row r="63" spans="2:28">
      <c r="B63" s="350"/>
      <c r="C63" s="75"/>
      <c r="D63" s="75"/>
      <c r="E63" s="75"/>
      <c r="F63" s="75"/>
      <c r="G63" s="75"/>
      <c r="H63" s="75"/>
      <c r="I63" s="75"/>
      <c r="J63" s="75"/>
      <c r="K63" s="75"/>
      <c r="L63" s="75"/>
      <c r="M63" s="430"/>
      <c r="N63" s="351"/>
      <c r="O63" s="351"/>
      <c r="P63" s="351"/>
      <c r="Q63" s="351"/>
      <c r="R63" s="351"/>
      <c r="S63" s="351"/>
      <c r="T63" s="351"/>
      <c r="U63" s="351"/>
      <c r="V63" s="355"/>
    </row>
    <row r="64" spans="2:28">
      <c r="B64" s="90" t="s">
        <v>52</v>
      </c>
      <c r="C64" s="88"/>
      <c r="D64" s="88"/>
      <c r="E64" s="88"/>
      <c r="F64" s="88"/>
      <c r="G64" s="88"/>
      <c r="H64" s="88"/>
      <c r="I64" s="88"/>
      <c r="J64" s="88"/>
      <c r="K64" s="88"/>
      <c r="L64" s="88"/>
      <c r="M64" s="427"/>
      <c r="N64" s="351">
        <f>FVSCHEDULE('Cost incurred - Nominal Values'!N64,Methodology!B$2:H$2)</f>
        <v>32164346.186222289</v>
      </c>
      <c r="O64" s="351">
        <f>FVSCHEDULE('Cost incurred - Nominal Values'!O64,Methodology!C$2:I$2)</f>
        <v>14483754.53120481</v>
      </c>
      <c r="P64" s="351">
        <f>FVSCHEDULE('Cost incurred - Nominal Values'!P64,Methodology!D$2:J$2)</f>
        <v>9124884.07624528</v>
      </c>
      <c r="Q64" s="351">
        <f>FVSCHEDULE('Cost incurred - Nominal Values'!Q64,Methodology!E$2:K$2)</f>
        <v>18050241.850843087</v>
      </c>
      <c r="R64" s="351">
        <f>FVSCHEDULE('Cost incurred - Nominal Values'!R64,Methodology!F$2:L$2)</f>
        <v>8118656.8455422623</v>
      </c>
      <c r="S64" s="351">
        <f>FVSCHEDULE('Cost incurred - Nominal Values'!S64,Methodology!G$2:M$2)</f>
        <v>18654031.297672309</v>
      </c>
      <c r="T64" s="351">
        <f>FVSCHEDULE('Cost incurred - Nominal Values'!T64,Methodology!H$2:N$2)</f>
        <v>13207086.830775285</v>
      </c>
      <c r="U64" s="351">
        <f>FVSCHEDULE('Cost incurred - Nominal Values'!U64,Methodology!I$2:O$2)</f>
        <v>-1546592.2307942994</v>
      </c>
      <c r="V64" s="355">
        <f t="shared" si="1"/>
        <v>112256409.38771103</v>
      </c>
    </row>
    <row r="65" spans="2:45" ht="15.75" thickBot="1">
      <c r="B65" s="98"/>
      <c r="C65" s="99"/>
      <c r="D65" s="99"/>
      <c r="E65" s="99"/>
      <c r="F65" s="99"/>
      <c r="G65" s="99"/>
      <c r="H65" s="99"/>
      <c r="I65" s="99"/>
      <c r="J65" s="99"/>
      <c r="K65" s="99"/>
      <c r="L65" s="99"/>
      <c r="M65" s="342"/>
      <c r="N65" s="450">
        <f>+SUM(N12:N64)</f>
        <v>74263867.557514057</v>
      </c>
      <c r="O65" s="342">
        <f t="shared" ref="O65:V65" si="2">+SUM(O12:O64)</f>
        <v>63822656.22917217</v>
      </c>
      <c r="P65" s="101">
        <f t="shared" si="2"/>
        <v>92630518.503982842</v>
      </c>
      <c r="Q65" s="101">
        <f t="shared" si="2"/>
        <v>90032356.337109014</v>
      </c>
      <c r="R65" s="101">
        <f t="shared" si="2"/>
        <v>42131944.409537673</v>
      </c>
      <c r="S65" s="100">
        <f t="shared" si="2"/>
        <v>27709681.073202558</v>
      </c>
      <c r="T65" s="100">
        <f t="shared" si="2"/>
        <v>13829786.682025285</v>
      </c>
      <c r="U65" s="100">
        <f t="shared" si="2"/>
        <v>-1546592.2307942994</v>
      </c>
      <c r="V65" s="103">
        <f t="shared" si="2"/>
        <v>402874218.56174934</v>
      </c>
    </row>
    <row r="66" spans="2:45" hidden="1">
      <c r="B66" s="109"/>
      <c r="C66" s="109"/>
      <c r="D66" s="109"/>
      <c r="E66" s="109"/>
      <c r="F66" s="109"/>
      <c r="G66" s="109"/>
      <c r="H66" s="109"/>
      <c r="I66" s="109"/>
      <c r="J66" s="109"/>
      <c r="K66" s="109"/>
      <c r="L66" s="109"/>
      <c r="M66" s="109"/>
      <c r="N66" s="463">
        <v>32164346.186222289</v>
      </c>
      <c r="O66" s="463">
        <v>14483754.53120481</v>
      </c>
      <c r="P66" s="463">
        <v>9124884.07624528</v>
      </c>
      <c r="Q66" s="463">
        <v>15259271.067900695</v>
      </c>
      <c r="R66" s="463">
        <v>10491062.122049434</v>
      </c>
      <c r="S66" s="463">
        <v>19075230.520811848</v>
      </c>
      <c r="T66" s="463">
        <v>14190682.384500001</v>
      </c>
      <c r="U66" s="463">
        <v>1899458.12</v>
      </c>
      <c r="V66" s="463">
        <v>116688689.00893435</v>
      </c>
      <c r="W66" s="109"/>
      <c r="X66" s="109"/>
      <c r="Y66" s="109"/>
      <c r="Z66" s="109"/>
      <c r="AA66" s="109"/>
      <c r="AB66" s="109"/>
      <c r="AC66" s="109"/>
      <c r="AD66" s="109"/>
      <c r="AE66" s="109"/>
    </row>
    <row r="67" spans="2:45" hidden="1">
      <c r="N67" s="463">
        <f>N64-N66</f>
        <v>0</v>
      </c>
      <c r="O67" s="463">
        <f t="shared" ref="O67:V67" si="3">O64-O66</f>
        <v>0</v>
      </c>
      <c r="P67" s="463">
        <f t="shared" si="3"/>
        <v>0</v>
      </c>
      <c r="Q67" s="463">
        <f t="shared" si="3"/>
        <v>2790970.7829423919</v>
      </c>
      <c r="R67" s="463">
        <f t="shared" si="3"/>
        <v>-2372405.2765071718</v>
      </c>
      <c r="S67" s="463">
        <f t="shared" si="3"/>
        <v>-421199.22313953936</v>
      </c>
      <c r="T67" s="463">
        <f t="shared" si="3"/>
        <v>-983595.55372471549</v>
      </c>
      <c r="U67" s="463">
        <f t="shared" si="3"/>
        <v>-3446050.3507942995</v>
      </c>
      <c r="V67" s="463">
        <f t="shared" si="3"/>
        <v>-4432279.6212233156</v>
      </c>
    </row>
    <row r="68" spans="2:45" ht="15.75">
      <c r="B68" s="11" t="s">
        <v>53</v>
      </c>
      <c r="C68" s="11"/>
      <c r="D68" s="11"/>
      <c r="E68" s="11"/>
      <c r="F68" s="11"/>
      <c r="G68" s="11"/>
      <c r="H68" s="11"/>
      <c r="I68" s="11"/>
      <c r="J68" s="11"/>
      <c r="K68" s="11"/>
      <c r="L68" s="11"/>
      <c r="M68" s="11"/>
      <c r="N68" s="11"/>
      <c r="O68" s="11"/>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row>
    <row r="69" spans="2:45" ht="15.75" thickBot="1">
      <c r="B69" s="13" t="s">
        <v>54</v>
      </c>
      <c r="C69" s="13"/>
      <c r="D69" s="13"/>
      <c r="E69" s="13"/>
      <c r="F69" s="13"/>
      <c r="G69" s="13"/>
      <c r="H69" s="13"/>
      <c r="I69" s="13"/>
      <c r="J69" s="13"/>
      <c r="K69" s="13"/>
      <c r="L69" s="13"/>
      <c r="M69" s="13"/>
      <c r="N69" s="13"/>
      <c r="O69" s="13"/>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0"/>
      <c r="AN69" s="110"/>
      <c r="AO69" s="110"/>
      <c r="AP69" s="110"/>
      <c r="AQ69" s="110"/>
      <c r="AR69" s="110"/>
      <c r="AS69" s="110"/>
    </row>
    <row r="70" spans="2:45" ht="15.75" customHeight="1" thickBot="1">
      <c r="B70" s="483" t="s">
        <v>17</v>
      </c>
      <c r="C70" s="484"/>
      <c r="D70" s="484"/>
      <c r="E70" s="484"/>
      <c r="F70" s="484"/>
      <c r="G70" s="484"/>
      <c r="H70" s="484"/>
      <c r="I70" s="484"/>
      <c r="J70" s="484"/>
      <c r="K70" s="484"/>
      <c r="L70" s="484"/>
      <c r="M70" s="484"/>
      <c r="N70" s="484"/>
      <c r="O70" s="484"/>
      <c r="P70" s="484"/>
      <c r="Q70" s="484"/>
      <c r="R70" s="484"/>
      <c r="S70" s="484"/>
      <c r="T70" s="493"/>
      <c r="U70" s="493"/>
      <c r="V70" s="493"/>
      <c r="W70" s="111"/>
      <c r="X70" s="33"/>
      <c r="Y70" s="34"/>
      <c r="Z70" s="33"/>
      <c r="AA70" s="18"/>
      <c r="AB70" s="18"/>
      <c r="AC70" s="18"/>
      <c r="AD70" s="18"/>
      <c r="AE70" s="18"/>
      <c r="AF70" s="18"/>
      <c r="AG70" s="18"/>
      <c r="AH70" s="18"/>
      <c r="AI70" s="18"/>
      <c r="AJ70" s="18"/>
      <c r="AK70" s="18"/>
      <c r="AL70" s="18"/>
    </row>
    <row r="71" spans="2:45" ht="40.5" customHeight="1" thickBot="1">
      <c r="B71" s="19" t="s">
        <v>55</v>
      </c>
      <c r="C71" s="20"/>
      <c r="D71" s="20"/>
      <c r="E71" s="20"/>
      <c r="F71" s="20"/>
      <c r="G71" s="20"/>
      <c r="H71" s="20"/>
      <c r="I71" s="20"/>
      <c r="J71" s="20"/>
      <c r="K71" s="20"/>
      <c r="L71" s="20"/>
      <c r="M71" s="344" t="s">
        <v>186</v>
      </c>
      <c r="N71" s="345" t="s">
        <v>139</v>
      </c>
      <c r="O71" s="345" t="s">
        <v>130</v>
      </c>
      <c r="P71" s="332" t="s">
        <v>131</v>
      </c>
      <c r="Q71" s="333" t="s">
        <v>132</v>
      </c>
      <c r="R71" s="333" t="s">
        <v>133</v>
      </c>
      <c r="S71" s="334" t="s">
        <v>134</v>
      </c>
      <c r="T71" s="335" t="s">
        <v>135</v>
      </c>
      <c r="U71" s="335" t="s">
        <v>136</v>
      </c>
      <c r="V71" s="337" t="s">
        <v>201</v>
      </c>
      <c r="X71" s="33"/>
      <c r="Y71" s="43"/>
      <c r="Z71" s="33"/>
    </row>
    <row r="72" spans="2:45">
      <c r="B72" s="350" t="str">
        <f>+'Cost incurred - Nominal Values'!B72</f>
        <v>82860724</v>
      </c>
      <c r="C72" s="118"/>
      <c r="D72" s="118"/>
      <c r="E72" s="118"/>
      <c r="F72" s="118"/>
      <c r="G72" s="118"/>
      <c r="H72" s="118"/>
      <c r="I72" s="118"/>
      <c r="J72" s="118"/>
      <c r="K72" s="118"/>
      <c r="L72" s="118"/>
      <c r="M72" s="133"/>
      <c r="N72" s="351">
        <f>FVSCHEDULE('Cost incurred - Nominal Values'!N72,Methodology!B$2:H$2)</f>
        <v>4005322.5674803201</v>
      </c>
      <c r="O72" s="351">
        <f>FVSCHEDULE('Cost incurred - Nominal Values'!O72,Methodology!C$2:I$2)</f>
        <v>4397642.7820882415</v>
      </c>
      <c r="P72" s="351">
        <f>FVSCHEDULE('Cost incurred - Nominal Values'!P72,Methodology!D$2:J$2)</f>
        <v>447073.41118463344</v>
      </c>
      <c r="Q72" s="351">
        <f>FVSCHEDULE('Cost incurred - Nominal Values'!Q72,Methodology!E$2:K$2)</f>
        <v>-57949.786572537465</v>
      </c>
      <c r="R72" s="351">
        <f>FVSCHEDULE('Cost incurred - Nominal Values'!R72,Methodology!F$2:L$2)</f>
        <v>9769.0103476631539</v>
      </c>
      <c r="S72" s="351">
        <f>FVSCHEDULE('Cost incurred - Nominal Values'!S72,Methodology!G$2:M$2)</f>
        <v>0</v>
      </c>
      <c r="T72" s="351">
        <f>FVSCHEDULE('Cost incurred - Nominal Values'!T72,Methodology!H$2:N$2)</f>
        <v>0</v>
      </c>
      <c r="U72" s="351">
        <f>FVSCHEDULE('Cost incurred - Nominal Values'!U72,Methodology!I$2:O$2)</f>
        <v>0</v>
      </c>
      <c r="V72" s="339">
        <f>SUM(N72:U72)</f>
        <v>8801857.984528318</v>
      </c>
      <c r="X72" s="33"/>
      <c r="Y72" s="56"/>
      <c r="Z72" s="33"/>
    </row>
    <row r="73" spans="2:45">
      <c r="B73" s="350" t="str">
        <f>+'Cost incurred - Nominal Values'!B73</f>
        <v>83842089; 83842085</v>
      </c>
      <c r="C73" s="133"/>
      <c r="D73" s="133"/>
      <c r="E73" s="133"/>
      <c r="F73" s="133"/>
      <c r="G73" s="133"/>
      <c r="H73" s="133"/>
      <c r="I73" s="133"/>
      <c r="J73" s="133"/>
      <c r="K73" s="133"/>
      <c r="L73" s="133"/>
      <c r="M73" s="133"/>
      <c r="N73" s="351">
        <f>FVSCHEDULE('Cost incurred - Nominal Values'!N73,Methodology!B$2:H$2)</f>
        <v>1258508.5232094561</v>
      </c>
      <c r="O73" s="351">
        <f>FVSCHEDULE('Cost incurred - Nominal Values'!O73,Methodology!C$2:I$2)</f>
        <v>198084.5376534969</v>
      </c>
      <c r="P73" s="351">
        <f>FVSCHEDULE('Cost incurred - Nominal Values'!P73,Methodology!D$2:J$2)</f>
        <v>13301732.125289276</v>
      </c>
      <c r="Q73" s="351">
        <f>FVSCHEDULE('Cost incurred - Nominal Values'!Q73,Methodology!E$2:K$2)</f>
        <v>3492961.6028775615</v>
      </c>
      <c r="R73" s="351">
        <f>FVSCHEDULE('Cost incurred - Nominal Values'!R73,Methodology!F$2:L$2)</f>
        <v>277705.07136916195</v>
      </c>
      <c r="S73" s="351">
        <f>FVSCHEDULE('Cost incurred - Nominal Values'!S73,Methodology!G$2:M$2)</f>
        <v>14650.738140599999</v>
      </c>
      <c r="T73" s="351">
        <f>FVSCHEDULE('Cost incurred - Nominal Values'!T73,Methodology!H$2:N$2)</f>
        <v>0</v>
      </c>
      <c r="U73" s="351">
        <f>FVSCHEDULE('Cost incurred - Nominal Values'!U73,Methodology!I$2:O$2)</f>
        <v>0</v>
      </c>
      <c r="V73" s="339">
        <f t="shared" ref="V73:V126" si="4">SUM(N73:U73)</f>
        <v>18543642.598539557</v>
      </c>
      <c r="X73" s="33"/>
      <c r="Y73" s="56"/>
      <c r="Z73" s="33"/>
    </row>
    <row r="74" spans="2:45">
      <c r="B74" s="350" t="str">
        <f>+'Cost incurred - Nominal Values'!B74</f>
        <v>83009518</v>
      </c>
      <c r="C74" s="133"/>
      <c r="D74" s="133"/>
      <c r="E74" s="133"/>
      <c r="F74" s="133"/>
      <c r="G74" s="133"/>
      <c r="H74" s="133"/>
      <c r="I74" s="133"/>
      <c r="J74" s="133"/>
      <c r="K74" s="133"/>
      <c r="L74" s="133"/>
      <c r="M74" s="133"/>
      <c r="N74" s="351">
        <f>FVSCHEDULE('Cost incurred - Nominal Values'!N74,Methodology!B$2:H$2)</f>
        <v>2270885.7897557537</v>
      </c>
      <c r="O74" s="351">
        <f>FVSCHEDULE('Cost incurred - Nominal Values'!O74,Methodology!C$2:I$2)</f>
        <v>3874279.497049043</v>
      </c>
      <c r="P74" s="351">
        <f>FVSCHEDULE('Cost incurred - Nominal Values'!P74,Methodology!D$2:J$2)</f>
        <v>9988177.8368386794</v>
      </c>
      <c r="Q74" s="351">
        <f>FVSCHEDULE('Cost incurred - Nominal Values'!Q74,Methodology!E$2:K$2)</f>
        <v>1971022.406787354</v>
      </c>
      <c r="R74" s="351">
        <f>FVSCHEDULE('Cost incurred - Nominal Values'!R74,Methodology!F$2:L$2)</f>
        <v>104616.87817055847</v>
      </c>
      <c r="S74" s="351">
        <f>FVSCHEDULE('Cost incurred - Nominal Values'!S74,Methodology!G$2:M$2)</f>
        <v>19126.752149999997</v>
      </c>
      <c r="T74" s="351">
        <f>FVSCHEDULE('Cost incurred - Nominal Values'!T74,Methodology!H$2:N$2)</f>
        <v>83787.999749999988</v>
      </c>
      <c r="U74" s="351">
        <f>FVSCHEDULE('Cost incurred - Nominal Values'!U74,Methodology!I$2:O$2)</f>
        <v>1252.94</v>
      </c>
      <c r="V74" s="339">
        <f t="shared" si="4"/>
        <v>18313150.100501388</v>
      </c>
      <c r="X74" s="33"/>
      <c r="Y74" s="56"/>
      <c r="Z74" s="33"/>
    </row>
    <row r="75" spans="2:45">
      <c r="B75" s="350" t="str">
        <f>+'Cost incurred - Nominal Values'!B75</f>
        <v xml:space="preserve">83860139; 83860136  </v>
      </c>
      <c r="C75" s="133"/>
      <c r="D75" s="133"/>
      <c r="E75" s="133"/>
      <c r="F75" s="133"/>
      <c r="G75" s="133"/>
      <c r="H75" s="133"/>
      <c r="I75" s="133"/>
      <c r="J75" s="133"/>
      <c r="K75" s="133"/>
      <c r="L75" s="133"/>
      <c r="M75" s="133"/>
      <c r="N75" s="351">
        <f>FVSCHEDULE('Cost incurred - Nominal Values'!N75,Methodology!B$2:H$2)</f>
        <v>1350863.2498090747</v>
      </c>
      <c r="O75" s="351">
        <f>FVSCHEDULE('Cost incurred - Nominal Values'!O75,Methodology!C$2:I$2)</f>
        <v>3648719.9518020209</v>
      </c>
      <c r="P75" s="351">
        <f>FVSCHEDULE('Cost incurred - Nominal Values'!P75,Methodology!D$2:J$2)</f>
        <v>13822939.529470485</v>
      </c>
      <c r="Q75" s="351">
        <f>FVSCHEDULE('Cost incurred - Nominal Values'!Q75,Methodology!E$2:K$2)</f>
        <v>1455067.1511624816</v>
      </c>
      <c r="R75" s="351">
        <f>FVSCHEDULE('Cost incurred - Nominal Values'!R75,Methodology!F$2:L$2)</f>
        <v>1337775.138672228</v>
      </c>
      <c r="S75" s="351">
        <f>FVSCHEDULE('Cost incurred - Nominal Values'!S75,Methodology!G$2:M$2)</f>
        <v>248718.23561565002</v>
      </c>
      <c r="T75" s="351">
        <f>FVSCHEDULE('Cost incurred - Nominal Values'!T75,Methodology!H$2:N$2)</f>
        <v>1399462.1224999998</v>
      </c>
      <c r="U75" s="351">
        <f>FVSCHEDULE('Cost incurred - Nominal Values'!U75,Methodology!I$2:O$2)</f>
        <v>31824.76</v>
      </c>
      <c r="V75" s="339">
        <f t="shared" si="4"/>
        <v>23295370.139031943</v>
      </c>
      <c r="X75" s="33"/>
      <c r="Y75" s="56"/>
      <c r="Z75" s="33"/>
    </row>
    <row r="76" spans="2:45">
      <c r="B76" s="350" t="str">
        <f>+'Cost incurred - Nominal Values'!B76</f>
        <v>82913608; 82913611</v>
      </c>
      <c r="C76" s="133"/>
      <c r="D76" s="133"/>
      <c r="E76" s="133"/>
      <c r="F76" s="133"/>
      <c r="G76" s="133"/>
      <c r="H76" s="133"/>
      <c r="I76" s="133"/>
      <c r="J76" s="133"/>
      <c r="K76" s="133"/>
      <c r="L76" s="133"/>
      <c r="M76" s="133"/>
      <c r="N76" s="351">
        <f>FVSCHEDULE('Cost incurred - Nominal Values'!N76,Methodology!B$2:H$2)</f>
        <v>0</v>
      </c>
      <c r="O76" s="351">
        <f>FVSCHEDULE('Cost incurred - Nominal Values'!O76,Methodology!C$2:I$2)</f>
        <v>32165.062556949371</v>
      </c>
      <c r="P76" s="351">
        <f>FVSCHEDULE('Cost incurred - Nominal Values'!P76,Methodology!D$2:J$2)</f>
        <v>1899987.5391655702</v>
      </c>
      <c r="Q76" s="351">
        <f>FVSCHEDULE('Cost incurred - Nominal Values'!Q76,Methodology!E$2:K$2)</f>
        <v>7047115.3648024928</v>
      </c>
      <c r="R76" s="351">
        <f>FVSCHEDULE('Cost incurred - Nominal Values'!R76,Methodology!F$2:L$2)</f>
        <v>13913985.505665287</v>
      </c>
      <c r="S76" s="351">
        <f>FVSCHEDULE('Cost incurred - Nominal Values'!S76,Methodology!G$2:M$2)</f>
        <v>8120.8420502999998</v>
      </c>
      <c r="T76" s="351">
        <f>FVSCHEDULE('Cost incurred - Nominal Values'!T76,Methodology!H$2:N$2)</f>
        <v>190463.90099999998</v>
      </c>
      <c r="U76" s="351">
        <f>FVSCHEDULE('Cost incurred - Nominal Values'!U76,Methodology!I$2:O$2)</f>
        <v>2475.67</v>
      </c>
      <c r="V76" s="339">
        <f t="shared" si="4"/>
        <v>23094313.8852406</v>
      </c>
      <c r="X76" s="33"/>
      <c r="Y76" s="56"/>
      <c r="Z76" s="33"/>
    </row>
    <row r="77" spans="2:45">
      <c r="B77" s="350" t="str">
        <f>+'Cost incurred - Nominal Values'!B77</f>
        <v>84186116; 84186121</v>
      </c>
      <c r="C77" s="133"/>
      <c r="D77" s="133"/>
      <c r="E77" s="133"/>
      <c r="F77" s="133"/>
      <c r="G77" s="133"/>
      <c r="H77" s="133"/>
      <c r="I77" s="133"/>
      <c r="J77" s="133"/>
      <c r="K77" s="133"/>
      <c r="L77" s="133"/>
      <c r="M77" s="133"/>
      <c r="N77" s="351">
        <f>FVSCHEDULE('Cost incurred - Nominal Values'!N77,Methodology!B$2:H$2)</f>
        <v>0</v>
      </c>
      <c r="O77" s="351">
        <f>FVSCHEDULE('Cost incurred - Nominal Values'!O77,Methodology!C$2:I$2)</f>
        <v>16763.130016804436</v>
      </c>
      <c r="P77" s="351">
        <f>FVSCHEDULE('Cost incurred - Nominal Values'!P77,Methodology!D$2:J$2)</f>
        <v>36449.431859880315</v>
      </c>
      <c r="Q77" s="351">
        <f>FVSCHEDULE('Cost incurred - Nominal Values'!Q77,Methodology!E$2:K$2)</f>
        <v>4112963.0999241606</v>
      </c>
      <c r="R77" s="351">
        <f>FVSCHEDULE('Cost incurred - Nominal Values'!R77,Methodology!F$2:L$2)</f>
        <v>3221782.0928807524</v>
      </c>
      <c r="S77" s="351">
        <f>FVSCHEDULE('Cost incurred - Nominal Values'!S77,Methodology!G$2:M$2)</f>
        <v>1708451.6772250498</v>
      </c>
      <c r="T77" s="351">
        <f>FVSCHEDULE('Cost incurred - Nominal Values'!T77,Methodology!H$2:N$2)</f>
        <v>100965.76974999999</v>
      </c>
      <c r="U77" s="351">
        <f>FVSCHEDULE('Cost incurred - Nominal Values'!U77,Methodology!I$2:O$2)</f>
        <v>0</v>
      </c>
      <c r="V77" s="339">
        <f t="shared" si="4"/>
        <v>9197375.2016566489</v>
      </c>
      <c r="X77" s="33"/>
      <c r="Y77" s="56"/>
      <c r="Z77" s="33"/>
    </row>
    <row r="78" spans="2:45">
      <c r="B78" s="350" t="str">
        <f>+'Cost incurred - Nominal Values'!B78</f>
        <v>83860011; 83860008</v>
      </c>
      <c r="C78" s="133"/>
      <c r="D78" s="133"/>
      <c r="E78" s="133"/>
      <c r="F78" s="133"/>
      <c r="G78" s="133"/>
      <c r="H78" s="133"/>
      <c r="I78" s="133"/>
      <c r="J78" s="133"/>
      <c r="K78" s="133"/>
      <c r="L78" s="133"/>
      <c r="M78" s="133"/>
      <c r="N78" s="351">
        <f>FVSCHEDULE('Cost incurred - Nominal Values'!N78,Methodology!B$2:H$2)</f>
        <v>0</v>
      </c>
      <c r="O78" s="351">
        <f>FVSCHEDULE('Cost incurred - Nominal Values'!O78,Methodology!C$2:I$2)</f>
        <v>718264.75458491396</v>
      </c>
      <c r="P78" s="351">
        <f>FVSCHEDULE('Cost incurred - Nominal Values'!P78,Methodology!D$2:J$2)</f>
        <v>6766380.5331930034</v>
      </c>
      <c r="Q78" s="351">
        <f>FVSCHEDULE('Cost incurred - Nominal Values'!Q78,Methodology!E$2:K$2)</f>
        <v>5839547.5524868211</v>
      </c>
      <c r="R78" s="351">
        <f>FVSCHEDULE('Cost incurred - Nominal Values'!R78,Methodology!F$2:L$2)</f>
        <v>47988.758598701199</v>
      </c>
      <c r="S78" s="351">
        <f>FVSCHEDULE('Cost incurred - Nominal Values'!S78,Methodology!G$2:M$2)</f>
        <v>49216.725404699995</v>
      </c>
      <c r="T78" s="351">
        <f>FVSCHEDULE('Cost incurred - Nominal Values'!T78,Methodology!H$2:N$2)</f>
        <v>32429.421499999997</v>
      </c>
      <c r="U78" s="351">
        <f>FVSCHEDULE('Cost incurred - Nominal Values'!U78,Methodology!I$2:O$2)</f>
        <v>0</v>
      </c>
      <c r="V78" s="339">
        <f t="shared" si="4"/>
        <v>13453827.745768139</v>
      </c>
      <c r="X78" s="33"/>
      <c r="Y78" s="56"/>
      <c r="Z78" s="33"/>
    </row>
    <row r="79" spans="2:45">
      <c r="B79" s="350">
        <f>+'Cost incurred - Nominal Values'!B79</f>
        <v>0</v>
      </c>
      <c r="C79" s="133"/>
      <c r="D79" s="133"/>
      <c r="E79" s="133"/>
      <c r="F79" s="133"/>
      <c r="G79" s="133"/>
      <c r="H79" s="133"/>
      <c r="I79" s="133"/>
      <c r="J79" s="133"/>
      <c r="K79" s="133"/>
      <c r="L79" s="133"/>
      <c r="M79" s="133"/>
      <c r="N79" s="351">
        <f>FVSCHEDULE('Cost incurred - Nominal Values'!N79,Methodology!B$2:H$2)</f>
        <v>0</v>
      </c>
      <c r="O79" s="351">
        <f>FVSCHEDULE('Cost incurred - Nominal Values'!O79,Methodology!C$2:I$2)</f>
        <v>0</v>
      </c>
      <c r="P79" s="351">
        <f>FVSCHEDULE('Cost incurred - Nominal Values'!P79,Methodology!D$2:J$2)</f>
        <v>0</v>
      </c>
      <c r="Q79" s="351">
        <f>FVSCHEDULE('Cost incurred - Nominal Values'!Q79,Methodology!E$2:K$2)</f>
        <v>0</v>
      </c>
      <c r="R79" s="351">
        <f>FVSCHEDULE('Cost incurred - Nominal Values'!R79,Methodology!F$2:L$2)</f>
        <v>0</v>
      </c>
      <c r="S79" s="351">
        <f>FVSCHEDULE('Cost incurred - Nominal Values'!S79,Methodology!G$2:M$2)</f>
        <v>0</v>
      </c>
      <c r="T79" s="351">
        <f>FVSCHEDULE('Cost incurred - Nominal Values'!T79,Methodology!H$2:N$2)</f>
        <v>0</v>
      </c>
      <c r="U79" s="351">
        <f>FVSCHEDULE('Cost incurred - Nominal Values'!U79,Methodology!I$2:O$2)</f>
        <v>0</v>
      </c>
      <c r="V79" s="339">
        <f t="shared" si="4"/>
        <v>0</v>
      </c>
      <c r="X79" s="33"/>
      <c r="Y79" s="56"/>
      <c r="Z79" s="33"/>
    </row>
    <row r="80" spans="2:45">
      <c r="B80" s="350">
        <f>+'Cost incurred - Nominal Values'!B80</f>
        <v>0</v>
      </c>
      <c r="C80" s="133"/>
      <c r="D80" s="133"/>
      <c r="E80" s="133"/>
      <c r="F80" s="133"/>
      <c r="G80" s="133"/>
      <c r="H80" s="133"/>
      <c r="I80" s="133"/>
      <c r="J80" s="133"/>
      <c r="K80" s="133"/>
      <c r="L80" s="133"/>
      <c r="M80" s="133"/>
      <c r="N80" s="351">
        <f>FVSCHEDULE('Cost incurred - Nominal Values'!N80,Methodology!B$2:H$2)</f>
        <v>0</v>
      </c>
      <c r="O80" s="351">
        <f>FVSCHEDULE('Cost incurred - Nominal Values'!O80,Methodology!C$2:I$2)</f>
        <v>0</v>
      </c>
      <c r="P80" s="351">
        <f>FVSCHEDULE('Cost incurred - Nominal Values'!P80,Methodology!D$2:J$2)</f>
        <v>0</v>
      </c>
      <c r="Q80" s="351">
        <f>FVSCHEDULE('Cost incurred - Nominal Values'!Q80,Methodology!E$2:K$2)</f>
        <v>0</v>
      </c>
      <c r="R80" s="351">
        <f>FVSCHEDULE('Cost incurred - Nominal Values'!R80,Methodology!F$2:L$2)</f>
        <v>0</v>
      </c>
      <c r="S80" s="351">
        <f>FVSCHEDULE('Cost incurred - Nominal Values'!S80,Methodology!G$2:M$2)</f>
        <v>0</v>
      </c>
      <c r="T80" s="351">
        <f>FVSCHEDULE('Cost incurred - Nominal Values'!T80,Methodology!H$2:N$2)</f>
        <v>0</v>
      </c>
      <c r="U80" s="351">
        <f>FVSCHEDULE('Cost incurred - Nominal Values'!U80,Methodology!I$2:O$2)</f>
        <v>0</v>
      </c>
      <c r="V80" s="339">
        <f t="shared" si="4"/>
        <v>0</v>
      </c>
      <c r="X80" s="33"/>
      <c r="Y80" s="56"/>
      <c r="Z80" s="33"/>
    </row>
    <row r="81" spans="2:26">
      <c r="B81" s="350">
        <f>+'Cost incurred - Nominal Values'!B81</f>
        <v>0</v>
      </c>
      <c r="C81" s="133"/>
      <c r="D81" s="133"/>
      <c r="E81" s="133"/>
      <c r="F81" s="133"/>
      <c r="G81" s="133"/>
      <c r="H81" s="133"/>
      <c r="I81" s="133"/>
      <c r="J81" s="133"/>
      <c r="K81" s="133"/>
      <c r="L81" s="133"/>
      <c r="M81" s="133"/>
      <c r="N81" s="351">
        <f>FVSCHEDULE('Cost incurred - Nominal Values'!N81,Methodology!B$2:H$2)</f>
        <v>0</v>
      </c>
      <c r="O81" s="351">
        <f>FVSCHEDULE('Cost incurred - Nominal Values'!O81,Methodology!C$2:I$2)</f>
        <v>0</v>
      </c>
      <c r="P81" s="351">
        <f>FVSCHEDULE('Cost incurred - Nominal Values'!P81,Methodology!D$2:J$2)</f>
        <v>0</v>
      </c>
      <c r="Q81" s="351">
        <f>FVSCHEDULE('Cost incurred - Nominal Values'!Q81,Methodology!E$2:K$2)</f>
        <v>0</v>
      </c>
      <c r="R81" s="351">
        <f>FVSCHEDULE('Cost incurred - Nominal Values'!R81,Methodology!F$2:L$2)</f>
        <v>0</v>
      </c>
      <c r="S81" s="351">
        <f>FVSCHEDULE('Cost incurred - Nominal Values'!S81,Methodology!G$2:M$2)</f>
        <v>0</v>
      </c>
      <c r="T81" s="351">
        <f>FVSCHEDULE('Cost incurred - Nominal Values'!T81,Methodology!H$2:N$2)</f>
        <v>0</v>
      </c>
      <c r="U81" s="351">
        <f>FVSCHEDULE('Cost incurred - Nominal Values'!U81,Methodology!I$2:O$2)</f>
        <v>0</v>
      </c>
      <c r="V81" s="339">
        <f t="shared" si="4"/>
        <v>0</v>
      </c>
      <c r="X81" s="33"/>
      <c r="Y81" s="56"/>
      <c r="Z81" s="33"/>
    </row>
    <row r="82" spans="2:26">
      <c r="B82" s="350">
        <f>+'Cost incurred - Nominal Values'!B82</f>
        <v>0</v>
      </c>
      <c r="C82" s="149"/>
      <c r="D82" s="149"/>
      <c r="E82" s="149"/>
      <c r="F82" s="149"/>
      <c r="G82" s="149"/>
      <c r="H82" s="149"/>
      <c r="I82" s="149"/>
      <c r="J82" s="149"/>
      <c r="K82" s="149"/>
      <c r="L82" s="149"/>
      <c r="M82" s="149"/>
      <c r="N82" s="351">
        <f>FVSCHEDULE('Cost incurred - Nominal Values'!N82,Methodology!B$2:H$2)</f>
        <v>0</v>
      </c>
      <c r="O82" s="351">
        <f>FVSCHEDULE('Cost incurred - Nominal Values'!O82,Methodology!C$2:I$2)</f>
        <v>0</v>
      </c>
      <c r="P82" s="351">
        <f>FVSCHEDULE('Cost incurred - Nominal Values'!P82,Methodology!D$2:J$2)</f>
        <v>0</v>
      </c>
      <c r="Q82" s="351">
        <f>FVSCHEDULE('Cost incurred - Nominal Values'!Q82,Methodology!E$2:K$2)</f>
        <v>0</v>
      </c>
      <c r="R82" s="351">
        <f>FVSCHEDULE('Cost incurred - Nominal Values'!R82,Methodology!F$2:L$2)</f>
        <v>0</v>
      </c>
      <c r="S82" s="351">
        <f>FVSCHEDULE('Cost incurred - Nominal Values'!S82,Methodology!G$2:M$2)</f>
        <v>0</v>
      </c>
      <c r="T82" s="351">
        <f>FVSCHEDULE('Cost incurred - Nominal Values'!T82,Methodology!H$2:N$2)</f>
        <v>0</v>
      </c>
      <c r="U82" s="351">
        <f>FVSCHEDULE('Cost incurred - Nominal Values'!U82,Methodology!I$2:O$2)</f>
        <v>0</v>
      </c>
      <c r="V82" s="339">
        <f t="shared" si="4"/>
        <v>0</v>
      </c>
      <c r="X82" s="33"/>
      <c r="Y82" s="56"/>
      <c r="Z82" s="33"/>
    </row>
    <row r="83" spans="2:26">
      <c r="B83" s="350">
        <f>+'Cost incurred - Nominal Values'!B83</f>
        <v>0</v>
      </c>
      <c r="C83" s="149"/>
      <c r="D83" s="149"/>
      <c r="E83" s="149"/>
      <c r="F83" s="149"/>
      <c r="G83" s="149"/>
      <c r="H83" s="149"/>
      <c r="I83" s="149"/>
      <c r="J83" s="149"/>
      <c r="K83" s="149"/>
      <c r="L83" s="149"/>
      <c r="M83" s="149"/>
      <c r="N83" s="351">
        <f>FVSCHEDULE('Cost incurred - Nominal Values'!N83,Methodology!B$2:H$2)</f>
        <v>0</v>
      </c>
      <c r="O83" s="351">
        <f>FVSCHEDULE('Cost incurred - Nominal Values'!O83,Methodology!C$2:I$2)</f>
        <v>0</v>
      </c>
      <c r="P83" s="351">
        <f>FVSCHEDULE('Cost incurred - Nominal Values'!P83,Methodology!D$2:J$2)</f>
        <v>0</v>
      </c>
      <c r="Q83" s="351">
        <f>FVSCHEDULE('Cost incurred - Nominal Values'!Q83,Methodology!E$2:K$2)</f>
        <v>0</v>
      </c>
      <c r="R83" s="351">
        <f>FVSCHEDULE('Cost incurred - Nominal Values'!R83,Methodology!F$2:L$2)</f>
        <v>0</v>
      </c>
      <c r="S83" s="351">
        <f>FVSCHEDULE('Cost incurred - Nominal Values'!S83,Methodology!G$2:M$2)</f>
        <v>0</v>
      </c>
      <c r="T83" s="351">
        <f>FVSCHEDULE('Cost incurred - Nominal Values'!T83,Methodology!H$2:N$2)</f>
        <v>0</v>
      </c>
      <c r="U83" s="351">
        <f>FVSCHEDULE('Cost incurred - Nominal Values'!U83,Methodology!I$2:O$2)</f>
        <v>0</v>
      </c>
      <c r="V83" s="339">
        <f t="shared" si="4"/>
        <v>0</v>
      </c>
      <c r="X83" s="33"/>
      <c r="Y83" s="56"/>
      <c r="Z83" s="33"/>
    </row>
    <row r="84" spans="2:26">
      <c r="B84" s="350">
        <f>+'Cost incurred - Nominal Values'!B84</f>
        <v>0</v>
      </c>
      <c r="C84" s="149"/>
      <c r="D84" s="149"/>
      <c r="E84" s="149"/>
      <c r="F84" s="149"/>
      <c r="G84" s="149"/>
      <c r="H84" s="149"/>
      <c r="I84" s="149"/>
      <c r="J84" s="149"/>
      <c r="K84" s="149"/>
      <c r="L84" s="149"/>
      <c r="M84" s="149"/>
      <c r="N84" s="351">
        <f>FVSCHEDULE('Cost incurred - Nominal Values'!N84,Methodology!B$2:H$2)</f>
        <v>0</v>
      </c>
      <c r="O84" s="351">
        <f>FVSCHEDULE('Cost incurred - Nominal Values'!O84,Methodology!C$2:I$2)</f>
        <v>0</v>
      </c>
      <c r="P84" s="351">
        <f>FVSCHEDULE('Cost incurred - Nominal Values'!P84,Methodology!D$2:J$2)</f>
        <v>0</v>
      </c>
      <c r="Q84" s="351">
        <f>FVSCHEDULE('Cost incurred - Nominal Values'!Q84,Methodology!E$2:K$2)</f>
        <v>0</v>
      </c>
      <c r="R84" s="351">
        <f>FVSCHEDULE('Cost incurred - Nominal Values'!R84,Methodology!F$2:L$2)</f>
        <v>0</v>
      </c>
      <c r="S84" s="351">
        <f>FVSCHEDULE('Cost incurred - Nominal Values'!S84,Methodology!G$2:M$2)</f>
        <v>0</v>
      </c>
      <c r="T84" s="351">
        <f>FVSCHEDULE('Cost incurred - Nominal Values'!T84,Methodology!H$2:N$2)</f>
        <v>0</v>
      </c>
      <c r="U84" s="351">
        <f>FVSCHEDULE('Cost incurred - Nominal Values'!U84,Methodology!I$2:O$2)</f>
        <v>0</v>
      </c>
      <c r="V84" s="339">
        <f t="shared" si="4"/>
        <v>0</v>
      </c>
      <c r="X84" s="33"/>
      <c r="Y84" s="56"/>
      <c r="Z84" s="33"/>
    </row>
    <row r="85" spans="2:26">
      <c r="B85" s="350">
        <f>+'Cost incurred - Nominal Values'!B85</f>
        <v>0</v>
      </c>
      <c r="C85" s="149"/>
      <c r="D85" s="149"/>
      <c r="E85" s="149"/>
      <c r="F85" s="149"/>
      <c r="G85" s="149"/>
      <c r="H85" s="149"/>
      <c r="I85" s="149"/>
      <c r="J85" s="149"/>
      <c r="K85" s="149"/>
      <c r="L85" s="149"/>
      <c r="M85" s="149"/>
      <c r="N85" s="351">
        <f>FVSCHEDULE('Cost incurred - Nominal Values'!N85,Methodology!B$2:H$2)</f>
        <v>0</v>
      </c>
      <c r="O85" s="351">
        <f>FVSCHEDULE('Cost incurred - Nominal Values'!O85,Methodology!C$2:I$2)</f>
        <v>0</v>
      </c>
      <c r="P85" s="351">
        <f>FVSCHEDULE('Cost incurred - Nominal Values'!P85,Methodology!D$2:J$2)</f>
        <v>0</v>
      </c>
      <c r="Q85" s="351">
        <f>FVSCHEDULE('Cost incurred - Nominal Values'!Q85,Methodology!E$2:K$2)</f>
        <v>0</v>
      </c>
      <c r="R85" s="351">
        <f>FVSCHEDULE('Cost incurred - Nominal Values'!R85,Methodology!F$2:L$2)</f>
        <v>0</v>
      </c>
      <c r="S85" s="351">
        <f>FVSCHEDULE('Cost incurred - Nominal Values'!S85,Methodology!G$2:M$2)</f>
        <v>0</v>
      </c>
      <c r="T85" s="351">
        <f>FVSCHEDULE('Cost incurred - Nominal Values'!T85,Methodology!H$2:N$2)</f>
        <v>0</v>
      </c>
      <c r="U85" s="351">
        <f>FVSCHEDULE('Cost incurred - Nominal Values'!U85,Methodology!I$2:O$2)</f>
        <v>0</v>
      </c>
      <c r="V85" s="339">
        <f t="shared" si="4"/>
        <v>0</v>
      </c>
      <c r="X85" s="33"/>
      <c r="Y85" s="56"/>
      <c r="Z85" s="33"/>
    </row>
    <row r="86" spans="2:26">
      <c r="B86" s="350">
        <f>+'Cost incurred - Nominal Values'!B86</f>
        <v>0</v>
      </c>
      <c r="C86" s="149"/>
      <c r="D86" s="149"/>
      <c r="E86" s="149"/>
      <c r="F86" s="149"/>
      <c r="G86" s="149"/>
      <c r="H86" s="149"/>
      <c r="I86" s="149"/>
      <c r="J86" s="149"/>
      <c r="K86" s="149"/>
      <c r="L86" s="149"/>
      <c r="M86" s="149"/>
      <c r="N86" s="351">
        <f>FVSCHEDULE('Cost incurred - Nominal Values'!N86,Methodology!B$2:H$2)</f>
        <v>0</v>
      </c>
      <c r="O86" s="351">
        <f>FVSCHEDULE('Cost incurred - Nominal Values'!O86,Methodology!C$2:I$2)</f>
        <v>0</v>
      </c>
      <c r="P86" s="351">
        <f>FVSCHEDULE('Cost incurred - Nominal Values'!P86,Methodology!D$2:J$2)</f>
        <v>0</v>
      </c>
      <c r="Q86" s="351">
        <f>FVSCHEDULE('Cost incurred - Nominal Values'!Q86,Methodology!E$2:K$2)</f>
        <v>0</v>
      </c>
      <c r="R86" s="351">
        <f>FVSCHEDULE('Cost incurred - Nominal Values'!R86,Methodology!F$2:L$2)</f>
        <v>0</v>
      </c>
      <c r="S86" s="351">
        <f>FVSCHEDULE('Cost incurred - Nominal Values'!S86,Methodology!G$2:M$2)</f>
        <v>0</v>
      </c>
      <c r="T86" s="351">
        <f>FVSCHEDULE('Cost incurred - Nominal Values'!T86,Methodology!H$2:N$2)</f>
        <v>0</v>
      </c>
      <c r="U86" s="351">
        <f>FVSCHEDULE('Cost incurred - Nominal Values'!U86,Methodology!I$2:O$2)</f>
        <v>0</v>
      </c>
      <c r="V86" s="339">
        <f t="shared" si="4"/>
        <v>0</v>
      </c>
      <c r="X86" s="33"/>
      <c r="Y86" s="56"/>
      <c r="Z86" s="33"/>
    </row>
    <row r="87" spans="2:26">
      <c r="B87" s="350">
        <f>+'Cost incurred - Nominal Values'!B87</f>
        <v>0</v>
      </c>
      <c r="C87" s="149"/>
      <c r="D87" s="149"/>
      <c r="E87" s="149"/>
      <c r="F87" s="149"/>
      <c r="G87" s="149"/>
      <c r="H87" s="149"/>
      <c r="I87" s="149"/>
      <c r="J87" s="149"/>
      <c r="K87" s="149"/>
      <c r="L87" s="149"/>
      <c r="M87" s="149"/>
      <c r="N87" s="351">
        <f>FVSCHEDULE('Cost incurred - Nominal Values'!N87,Methodology!B$2:H$2)</f>
        <v>0</v>
      </c>
      <c r="O87" s="351">
        <f>FVSCHEDULE('Cost incurred - Nominal Values'!O87,Methodology!C$2:I$2)</f>
        <v>0</v>
      </c>
      <c r="P87" s="351">
        <f>FVSCHEDULE('Cost incurred - Nominal Values'!P87,Methodology!D$2:J$2)</f>
        <v>0</v>
      </c>
      <c r="Q87" s="351">
        <f>FVSCHEDULE('Cost incurred - Nominal Values'!Q87,Methodology!E$2:K$2)</f>
        <v>0</v>
      </c>
      <c r="R87" s="351">
        <f>FVSCHEDULE('Cost incurred - Nominal Values'!R87,Methodology!F$2:L$2)</f>
        <v>0</v>
      </c>
      <c r="S87" s="351">
        <f>FVSCHEDULE('Cost incurred - Nominal Values'!S87,Methodology!G$2:M$2)</f>
        <v>0</v>
      </c>
      <c r="T87" s="351">
        <f>FVSCHEDULE('Cost incurred - Nominal Values'!T87,Methodology!H$2:N$2)</f>
        <v>0</v>
      </c>
      <c r="U87" s="351">
        <f>FVSCHEDULE('Cost incurred - Nominal Values'!U87,Methodology!I$2:O$2)</f>
        <v>0</v>
      </c>
      <c r="V87" s="339">
        <f t="shared" si="4"/>
        <v>0</v>
      </c>
      <c r="X87" s="33"/>
      <c r="Y87" s="56"/>
      <c r="Z87" s="33"/>
    </row>
    <row r="88" spans="2:26">
      <c r="B88" s="350">
        <f>+'Cost incurred - Nominal Values'!B88</f>
        <v>0</v>
      </c>
      <c r="C88" s="149"/>
      <c r="D88" s="149"/>
      <c r="E88" s="149"/>
      <c r="F88" s="149"/>
      <c r="G88" s="149"/>
      <c r="H88" s="149"/>
      <c r="I88" s="149"/>
      <c r="J88" s="149"/>
      <c r="K88" s="149"/>
      <c r="L88" s="149"/>
      <c r="M88" s="149"/>
      <c r="N88" s="351">
        <f>FVSCHEDULE('Cost incurred - Nominal Values'!N88,Methodology!B$2:H$2)</f>
        <v>0</v>
      </c>
      <c r="O88" s="351">
        <f>FVSCHEDULE('Cost incurred - Nominal Values'!O88,Methodology!C$2:I$2)</f>
        <v>0</v>
      </c>
      <c r="P88" s="351">
        <f>FVSCHEDULE('Cost incurred - Nominal Values'!P88,Methodology!D$2:J$2)</f>
        <v>0</v>
      </c>
      <c r="Q88" s="351">
        <f>FVSCHEDULE('Cost incurred - Nominal Values'!Q88,Methodology!E$2:K$2)</f>
        <v>0</v>
      </c>
      <c r="R88" s="351">
        <f>FVSCHEDULE('Cost incurred - Nominal Values'!R88,Methodology!F$2:L$2)</f>
        <v>0</v>
      </c>
      <c r="S88" s="351">
        <f>FVSCHEDULE('Cost incurred - Nominal Values'!S88,Methodology!G$2:M$2)</f>
        <v>0</v>
      </c>
      <c r="T88" s="351">
        <f>FVSCHEDULE('Cost incurred - Nominal Values'!T88,Methodology!H$2:N$2)</f>
        <v>0</v>
      </c>
      <c r="U88" s="351">
        <f>FVSCHEDULE('Cost incurred - Nominal Values'!U88,Methodology!I$2:O$2)</f>
        <v>0</v>
      </c>
      <c r="V88" s="339">
        <f t="shared" si="4"/>
        <v>0</v>
      </c>
      <c r="X88" s="33"/>
      <c r="Y88" s="56"/>
      <c r="Z88" s="33"/>
    </row>
    <row r="89" spans="2:26">
      <c r="B89" s="350">
        <f>+'Cost incurred - Nominal Values'!B89</f>
        <v>0</v>
      </c>
      <c r="C89" s="149"/>
      <c r="D89" s="149"/>
      <c r="E89" s="149"/>
      <c r="F89" s="149"/>
      <c r="G89" s="149"/>
      <c r="H89" s="149"/>
      <c r="I89" s="149"/>
      <c r="J89" s="149"/>
      <c r="K89" s="149"/>
      <c r="L89" s="149"/>
      <c r="M89" s="149"/>
      <c r="N89" s="351">
        <f>FVSCHEDULE('Cost incurred - Nominal Values'!N89,Methodology!B$2:H$2)</f>
        <v>0</v>
      </c>
      <c r="O89" s="351">
        <f>FVSCHEDULE('Cost incurred - Nominal Values'!O89,Methodology!C$2:I$2)</f>
        <v>0</v>
      </c>
      <c r="P89" s="351">
        <f>FVSCHEDULE('Cost incurred - Nominal Values'!P89,Methodology!D$2:J$2)</f>
        <v>0</v>
      </c>
      <c r="Q89" s="351">
        <f>FVSCHEDULE('Cost incurred - Nominal Values'!Q89,Methodology!E$2:K$2)</f>
        <v>0</v>
      </c>
      <c r="R89" s="351">
        <f>FVSCHEDULE('Cost incurred - Nominal Values'!R89,Methodology!F$2:L$2)</f>
        <v>0</v>
      </c>
      <c r="S89" s="351">
        <f>FVSCHEDULE('Cost incurred - Nominal Values'!S89,Methodology!G$2:M$2)</f>
        <v>0</v>
      </c>
      <c r="T89" s="351">
        <f>FVSCHEDULE('Cost incurred - Nominal Values'!T89,Methodology!H$2:N$2)</f>
        <v>0</v>
      </c>
      <c r="U89" s="351">
        <f>FVSCHEDULE('Cost incurred - Nominal Values'!U89,Methodology!I$2:O$2)</f>
        <v>0</v>
      </c>
      <c r="V89" s="339">
        <f t="shared" si="4"/>
        <v>0</v>
      </c>
      <c r="X89" s="33"/>
      <c r="Y89" s="56"/>
      <c r="Z89" s="33"/>
    </row>
    <row r="90" spans="2:26">
      <c r="B90" s="350">
        <f>+'Cost incurred - Nominal Values'!B90</f>
        <v>0</v>
      </c>
      <c r="C90" s="149"/>
      <c r="D90" s="149"/>
      <c r="E90" s="149"/>
      <c r="F90" s="149"/>
      <c r="G90" s="149"/>
      <c r="H90" s="149"/>
      <c r="I90" s="149"/>
      <c r="J90" s="149"/>
      <c r="K90" s="149"/>
      <c r="L90" s="149"/>
      <c r="M90" s="149"/>
      <c r="N90" s="351">
        <f>FVSCHEDULE('Cost incurred - Nominal Values'!N90,Methodology!B$2:H$2)</f>
        <v>0</v>
      </c>
      <c r="O90" s="351">
        <f>FVSCHEDULE('Cost incurred - Nominal Values'!O90,Methodology!C$2:I$2)</f>
        <v>0</v>
      </c>
      <c r="P90" s="351">
        <f>FVSCHEDULE('Cost incurred - Nominal Values'!P90,Methodology!D$2:J$2)</f>
        <v>0</v>
      </c>
      <c r="Q90" s="351">
        <f>FVSCHEDULE('Cost incurred - Nominal Values'!Q90,Methodology!E$2:K$2)</f>
        <v>0</v>
      </c>
      <c r="R90" s="351">
        <f>FVSCHEDULE('Cost incurred - Nominal Values'!R90,Methodology!F$2:L$2)</f>
        <v>0</v>
      </c>
      <c r="S90" s="351">
        <f>FVSCHEDULE('Cost incurred - Nominal Values'!S90,Methodology!G$2:M$2)</f>
        <v>0</v>
      </c>
      <c r="T90" s="351">
        <f>FVSCHEDULE('Cost incurred - Nominal Values'!T90,Methodology!H$2:N$2)</f>
        <v>0</v>
      </c>
      <c r="U90" s="351">
        <f>FVSCHEDULE('Cost incurred - Nominal Values'!U90,Methodology!I$2:O$2)</f>
        <v>0</v>
      </c>
      <c r="V90" s="339">
        <f t="shared" si="4"/>
        <v>0</v>
      </c>
      <c r="X90" s="33"/>
      <c r="Y90" s="56"/>
      <c r="Z90" s="33"/>
    </row>
    <row r="91" spans="2:26">
      <c r="B91" s="350">
        <f>+'Cost incurred - Nominal Values'!B91</f>
        <v>0</v>
      </c>
      <c r="C91" s="149"/>
      <c r="D91" s="149"/>
      <c r="E91" s="149"/>
      <c r="F91" s="149"/>
      <c r="G91" s="149"/>
      <c r="H91" s="149"/>
      <c r="I91" s="149"/>
      <c r="J91" s="149"/>
      <c r="K91" s="149"/>
      <c r="L91" s="149"/>
      <c r="M91" s="149"/>
      <c r="N91" s="351">
        <f>FVSCHEDULE('Cost incurred - Nominal Values'!N91,Methodology!B$2:H$2)</f>
        <v>0</v>
      </c>
      <c r="O91" s="351">
        <f>FVSCHEDULE('Cost incurred - Nominal Values'!O91,Methodology!C$2:I$2)</f>
        <v>0</v>
      </c>
      <c r="P91" s="351">
        <f>FVSCHEDULE('Cost incurred - Nominal Values'!P91,Methodology!D$2:J$2)</f>
        <v>0</v>
      </c>
      <c r="Q91" s="351">
        <f>FVSCHEDULE('Cost incurred - Nominal Values'!Q91,Methodology!E$2:K$2)</f>
        <v>0</v>
      </c>
      <c r="R91" s="351">
        <f>FVSCHEDULE('Cost incurred - Nominal Values'!R91,Methodology!F$2:L$2)</f>
        <v>0</v>
      </c>
      <c r="S91" s="351">
        <f>FVSCHEDULE('Cost incurred - Nominal Values'!S91,Methodology!G$2:M$2)</f>
        <v>0</v>
      </c>
      <c r="T91" s="351">
        <f>FVSCHEDULE('Cost incurred - Nominal Values'!T91,Methodology!H$2:N$2)</f>
        <v>0</v>
      </c>
      <c r="U91" s="351">
        <f>FVSCHEDULE('Cost incurred - Nominal Values'!U91,Methodology!I$2:O$2)</f>
        <v>0</v>
      </c>
      <c r="V91" s="339">
        <f t="shared" si="4"/>
        <v>0</v>
      </c>
      <c r="X91" s="33"/>
      <c r="Y91" s="56"/>
      <c r="Z91" s="33"/>
    </row>
    <row r="92" spans="2:26">
      <c r="B92" s="350">
        <f>+'Cost incurred - Nominal Values'!B92</f>
        <v>0</v>
      </c>
      <c r="C92" s="133"/>
      <c r="D92" s="133"/>
      <c r="E92" s="133"/>
      <c r="F92" s="133"/>
      <c r="G92" s="133"/>
      <c r="H92" s="133"/>
      <c r="I92" s="133"/>
      <c r="J92" s="133"/>
      <c r="K92" s="133"/>
      <c r="L92" s="133"/>
      <c r="M92" s="133"/>
      <c r="N92" s="351">
        <f>FVSCHEDULE('Cost incurred - Nominal Values'!N92,Methodology!B$2:H$2)</f>
        <v>0</v>
      </c>
      <c r="O92" s="351">
        <f>FVSCHEDULE('Cost incurred - Nominal Values'!O92,Methodology!C$2:I$2)</f>
        <v>0</v>
      </c>
      <c r="P92" s="351">
        <f>FVSCHEDULE('Cost incurred - Nominal Values'!P92,Methodology!D$2:J$2)</f>
        <v>0</v>
      </c>
      <c r="Q92" s="351">
        <f>FVSCHEDULE('Cost incurred - Nominal Values'!Q92,Methodology!E$2:K$2)</f>
        <v>0</v>
      </c>
      <c r="R92" s="351">
        <f>FVSCHEDULE('Cost incurred - Nominal Values'!R92,Methodology!F$2:L$2)</f>
        <v>0</v>
      </c>
      <c r="S92" s="351">
        <f>FVSCHEDULE('Cost incurred - Nominal Values'!S92,Methodology!G$2:M$2)</f>
        <v>0</v>
      </c>
      <c r="T92" s="351">
        <f>FVSCHEDULE('Cost incurred - Nominal Values'!T92,Methodology!H$2:N$2)</f>
        <v>0</v>
      </c>
      <c r="U92" s="351">
        <f>FVSCHEDULE('Cost incurred - Nominal Values'!U92,Methodology!I$2:O$2)</f>
        <v>0</v>
      </c>
      <c r="V92" s="339">
        <f t="shared" si="4"/>
        <v>0</v>
      </c>
      <c r="X92" s="33"/>
      <c r="Y92" s="56"/>
      <c r="Z92" s="33"/>
    </row>
    <row r="93" spans="2:26">
      <c r="B93" s="350">
        <f>+'Cost incurred - Nominal Values'!B93</f>
        <v>0</v>
      </c>
      <c r="C93" s="133"/>
      <c r="D93" s="133"/>
      <c r="E93" s="133"/>
      <c r="F93" s="133"/>
      <c r="G93" s="133"/>
      <c r="H93" s="133"/>
      <c r="I93" s="133"/>
      <c r="J93" s="133"/>
      <c r="K93" s="133"/>
      <c r="L93" s="133"/>
      <c r="M93" s="133"/>
      <c r="N93" s="351">
        <f>FVSCHEDULE('Cost incurred - Nominal Values'!N93,Methodology!B$2:H$2)</f>
        <v>0</v>
      </c>
      <c r="O93" s="351">
        <f>FVSCHEDULE('Cost incurred - Nominal Values'!O93,Methodology!C$2:I$2)</f>
        <v>0</v>
      </c>
      <c r="P93" s="351">
        <f>FVSCHEDULE('Cost incurred - Nominal Values'!P93,Methodology!D$2:J$2)</f>
        <v>0</v>
      </c>
      <c r="Q93" s="351">
        <f>FVSCHEDULE('Cost incurred - Nominal Values'!Q93,Methodology!E$2:K$2)</f>
        <v>0</v>
      </c>
      <c r="R93" s="351">
        <f>FVSCHEDULE('Cost incurred - Nominal Values'!R93,Methodology!F$2:L$2)</f>
        <v>0</v>
      </c>
      <c r="S93" s="351">
        <f>FVSCHEDULE('Cost incurred - Nominal Values'!S93,Methodology!G$2:M$2)</f>
        <v>0</v>
      </c>
      <c r="T93" s="351">
        <f>FVSCHEDULE('Cost incurred - Nominal Values'!T93,Methodology!H$2:N$2)</f>
        <v>0</v>
      </c>
      <c r="U93" s="351">
        <f>FVSCHEDULE('Cost incurred - Nominal Values'!U93,Methodology!I$2:O$2)</f>
        <v>0</v>
      </c>
      <c r="V93" s="339">
        <f t="shared" si="4"/>
        <v>0</v>
      </c>
      <c r="X93" s="33"/>
      <c r="Y93" s="56"/>
      <c r="Z93" s="33"/>
    </row>
    <row r="94" spans="2:26">
      <c r="B94" s="350">
        <f>+'Cost incurred - Nominal Values'!B94</f>
        <v>0</v>
      </c>
      <c r="C94" s="133"/>
      <c r="D94" s="133"/>
      <c r="E94" s="133"/>
      <c r="F94" s="133"/>
      <c r="G94" s="133"/>
      <c r="H94" s="133"/>
      <c r="I94" s="133"/>
      <c r="J94" s="133"/>
      <c r="K94" s="133"/>
      <c r="L94" s="133"/>
      <c r="M94" s="133"/>
      <c r="N94" s="351">
        <f>FVSCHEDULE('Cost incurred - Nominal Values'!N94,Methodology!B$2:H$2)</f>
        <v>0</v>
      </c>
      <c r="O94" s="351">
        <f>FVSCHEDULE('Cost incurred - Nominal Values'!O94,Methodology!C$2:I$2)</f>
        <v>0</v>
      </c>
      <c r="P94" s="351">
        <f>FVSCHEDULE('Cost incurred - Nominal Values'!P94,Methodology!D$2:J$2)</f>
        <v>0</v>
      </c>
      <c r="Q94" s="351">
        <f>FVSCHEDULE('Cost incurred - Nominal Values'!Q94,Methodology!E$2:K$2)</f>
        <v>0</v>
      </c>
      <c r="R94" s="351">
        <f>FVSCHEDULE('Cost incurred - Nominal Values'!R94,Methodology!F$2:L$2)</f>
        <v>0</v>
      </c>
      <c r="S94" s="351">
        <f>FVSCHEDULE('Cost incurred - Nominal Values'!S94,Methodology!G$2:M$2)</f>
        <v>0</v>
      </c>
      <c r="T94" s="351">
        <f>FVSCHEDULE('Cost incurred - Nominal Values'!T94,Methodology!H$2:N$2)</f>
        <v>0</v>
      </c>
      <c r="U94" s="351">
        <f>FVSCHEDULE('Cost incurred - Nominal Values'!U94,Methodology!I$2:O$2)</f>
        <v>0</v>
      </c>
      <c r="V94" s="339">
        <f t="shared" si="4"/>
        <v>0</v>
      </c>
      <c r="X94" s="33"/>
      <c r="Y94" s="56"/>
      <c r="Z94" s="33"/>
    </row>
    <row r="95" spans="2:26">
      <c r="B95" s="350">
        <f>+'Cost incurred - Nominal Values'!B95</f>
        <v>0</v>
      </c>
      <c r="C95" s="133"/>
      <c r="D95" s="133"/>
      <c r="E95" s="133"/>
      <c r="F95" s="133"/>
      <c r="G95" s="133"/>
      <c r="H95" s="133"/>
      <c r="I95" s="133"/>
      <c r="J95" s="133"/>
      <c r="K95" s="133"/>
      <c r="L95" s="133"/>
      <c r="M95" s="133"/>
      <c r="N95" s="351">
        <f>FVSCHEDULE('Cost incurred - Nominal Values'!N95,Methodology!B$2:H$2)</f>
        <v>0</v>
      </c>
      <c r="O95" s="351">
        <f>FVSCHEDULE('Cost incurred - Nominal Values'!O95,Methodology!C$2:I$2)</f>
        <v>0</v>
      </c>
      <c r="P95" s="351">
        <f>FVSCHEDULE('Cost incurred - Nominal Values'!P95,Methodology!D$2:J$2)</f>
        <v>0</v>
      </c>
      <c r="Q95" s="351">
        <f>FVSCHEDULE('Cost incurred - Nominal Values'!Q95,Methodology!E$2:K$2)</f>
        <v>0</v>
      </c>
      <c r="R95" s="351">
        <f>FVSCHEDULE('Cost incurred - Nominal Values'!R95,Methodology!F$2:L$2)</f>
        <v>0</v>
      </c>
      <c r="S95" s="351">
        <f>FVSCHEDULE('Cost incurred - Nominal Values'!S95,Methodology!G$2:M$2)</f>
        <v>0</v>
      </c>
      <c r="T95" s="351">
        <f>FVSCHEDULE('Cost incurred - Nominal Values'!T95,Methodology!H$2:N$2)</f>
        <v>0</v>
      </c>
      <c r="U95" s="351">
        <f>FVSCHEDULE('Cost incurred - Nominal Values'!U95,Methodology!I$2:O$2)</f>
        <v>0</v>
      </c>
      <c r="V95" s="339">
        <f t="shared" si="4"/>
        <v>0</v>
      </c>
      <c r="X95" s="33"/>
      <c r="Y95" s="56"/>
      <c r="Z95" s="33"/>
    </row>
    <row r="96" spans="2:26">
      <c r="B96" s="350">
        <f>+'Cost incurred - Nominal Values'!B96</f>
        <v>0</v>
      </c>
      <c r="C96" s="133"/>
      <c r="D96" s="133"/>
      <c r="E96" s="133"/>
      <c r="F96" s="133"/>
      <c r="G96" s="133"/>
      <c r="H96" s="133"/>
      <c r="I96" s="133"/>
      <c r="J96" s="133"/>
      <c r="K96" s="133"/>
      <c r="L96" s="133"/>
      <c r="M96" s="133"/>
      <c r="N96" s="351">
        <f>FVSCHEDULE('Cost incurred - Nominal Values'!N96,Methodology!B$2:H$2)</f>
        <v>0</v>
      </c>
      <c r="O96" s="351">
        <f>FVSCHEDULE('Cost incurred - Nominal Values'!O96,Methodology!C$2:I$2)</f>
        <v>0</v>
      </c>
      <c r="P96" s="351">
        <f>FVSCHEDULE('Cost incurred - Nominal Values'!P96,Methodology!D$2:J$2)</f>
        <v>0</v>
      </c>
      <c r="Q96" s="351">
        <f>FVSCHEDULE('Cost incurred - Nominal Values'!Q96,Methodology!E$2:K$2)</f>
        <v>0</v>
      </c>
      <c r="R96" s="351">
        <f>FVSCHEDULE('Cost incurred - Nominal Values'!R96,Methodology!F$2:L$2)</f>
        <v>0</v>
      </c>
      <c r="S96" s="351">
        <f>FVSCHEDULE('Cost incurred - Nominal Values'!S96,Methodology!G$2:M$2)</f>
        <v>0</v>
      </c>
      <c r="T96" s="351">
        <f>FVSCHEDULE('Cost incurred - Nominal Values'!T96,Methodology!H$2:N$2)</f>
        <v>0</v>
      </c>
      <c r="U96" s="351">
        <f>FVSCHEDULE('Cost incurred - Nominal Values'!U96,Methodology!I$2:O$2)</f>
        <v>0</v>
      </c>
      <c r="V96" s="339">
        <f t="shared" si="4"/>
        <v>0</v>
      </c>
      <c r="X96" s="33"/>
      <c r="Y96" s="56"/>
      <c r="Z96" s="33"/>
    </row>
    <row r="97" spans="2:26">
      <c r="B97" s="350">
        <f>+'Cost incurred - Nominal Values'!B97</f>
        <v>0</v>
      </c>
      <c r="C97" s="133"/>
      <c r="D97" s="133"/>
      <c r="E97" s="133"/>
      <c r="F97" s="133"/>
      <c r="G97" s="133"/>
      <c r="H97" s="133"/>
      <c r="I97" s="133"/>
      <c r="J97" s="133"/>
      <c r="K97" s="133"/>
      <c r="L97" s="133"/>
      <c r="M97" s="133"/>
      <c r="N97" s="351">
        <f>FVSCHEDULE('Cost incurred - Nominal Values'!N97,Methodology!B$2:H$2)</f>
        <v>0</v>
      </c>
      <c r="O97" s="351">
        <f>FVSCHEDULE('Cost incurred - Nominal Values'!O97,Methodology!C$2:I$2)</f>
        <v>0</v>
      </c>
      <c r="P97" s="351">
        <f>FVSCHEDULE('Cost incurred - Nominal Values'!P97,Methodology!D$2:J$2)</f>
        <v>0</v>
      </c>
      <c r="Q97" s="351">
        <f>FVSCHEDULE('Cost incurred - Nominal Values'!Q97,Methodology!E$2:K$2)</f>
        <v>0</v>
      </c>
      <c r="R97" s="351">
        <f>FVSCHEDULE('Cost incurred - Nominal Values'!R97,Methodology!F$2:L$2)</f>
        <v>0</v>
      </c>
      <c r="S97" s="351">
        <f>FVSCHEDULE('Cost incurred - Nominal Values'!S97,Methodology!G$2:M$2)</f>
        <v>0</v>
      </c>
      <c r="T97" s="351">
        <f>FVSCHEDULE('Cost incurred - Nominal Values'!T97,Methodology!H$2:N$2)</f>
        <v>0</v>
      </c>
      <c r="U97" s="351">
        <f>FVSCHEDULE('Cost incurred - Nominal Values'!U97,Methodology!I$2:O$2)</f>
        <v>0</v>
      </c>
      <c r="V97" s="339">
        <f t="shared" si="4"/>
        <v>0</v>
      </c>
      <c r="X97" s="33"/>
      <c r="Y97" s="56"/>
      <c r="Z97" s="33"/>
    </row>
    <row r="98" spans="2:26">
      <c r="B98" s="350">
        <f>+'Cost incurred - Nominal Values'!B98</f>
        <v>0</v>
      </c>
      <c r="C98" s="133"/>
      <c r="D98" s="133"/>
      <c r="E98" s="133"/>
      <c r="F98" s="133"/>
      <c r="G98" s="133"/>
      <c r="H98" s="133"/>
      <c r="I98" s="133"/>
      <c r="J98" s="133"/>
      <c r="K98" s="133"/>
      <c r="L98" s="133"/>
      <c r="M98" s="133"/>
      <c r="N98" s="351">
        <f>FVSCHEDULE('Cost incurred - Nominal Values'!N98,Methodology!B$2:H$2)</f>
        <v>0</v>
      </c>
      <c r="O98" s="351">
        <f>FVSCHEDULE('Cost incurred - Nominal Values'!O98,Methodology!C$2:I$2)</f>
        <v>0</v>
      </c>
      <c r="P98" s="351">
        <f>FVSCHEDULE('Cost incurred - Nominal Values'!P98,Methodology!D$2:J$2)</f>
        <v>0</v>
      </c>
      <c r="Q98" s="351">
        <f>FVSCHEDULE('Cost incurred - Nominal Values'!Q98,Methodology!E$2:K$2)</f>
        <v>0</v>
      </c>
      <c r="R98" s="351">
        <f>FVSCHEDULE('Cost incurred - Nominal Values'!R98,Methodology!F$2:L$2)</f>
        <v>0</v>
      </c>
      <c r="S98" s="351">
        <f>FVSCHEDULE('Cost incurred - Nominal Values'!S98,Methodology!G$2:M$2)</f>
        <v>0</v>
      </c>
      <c r="T98" s="351">
        <f>FVSCHEDULE('Cost incurred - Nominal Values'!T98,Methodology!H$2:N$2)</f>
        <v>0</v>
      </c>
      <c r="U98" s="351">
        <f>FVSCHEDULE('Cost incurred - Nominal Values'!U98,Methodology!I$2:O$2)</f>
        <v>0</v>
      </c>
      <c r="V98" s="339">
        <f t="shared" si="4"/>
        <v>0</v>
      </c>
      <c r="X98" s="33"/>
      <c r="Y98" s="56"/>
      <c r="Z98" s="33"/>
    </row>
    <row r="99" spans="2:26">
      <c r="B99" s="350">
        <f>+'Cost incurred - Nominal Values'!B99</f>
        <v>0</v>
      </c>
      <c r="C99" s="133"/>
      <c r="D99" s="133"/>
      <c r="E99" s="133"/>
      <c r="F99" s="133"/>
      <c r="G99" s="133"/>
      <c r="H99" s="133"/>
      <c r="I99" s="133"/>
      <c r="J99" s="133"/>
      <c r="K99" s="133"/>
      <c r="L99" s="133"/>
      <c r="M99" s="133"/>
      <c r="N99" s="351">
        <f>FVSCHEDULE('Cost incurred - Nominal Values'!N99,Methodology!B$2:H$2)</f>
        <v>0</v>
      </c>
      <c r="O99" s="351">
        <f>FVSCHEDULE('Cost incurred - Nominal Values'!O99,Methodology!C$2:I$2)</f>
        <v>0</v>
      </c>
      <c r="P99" s="351">
        <f>FVSCHEDULE('Cost incurred - Nominal Values'!P99,Methodology!D$2:J$2)</f>
        <v>0</v>
      </c>
      <c r="Q99" s="351">
        <f>FVSCHEDULE('Cost incurred - Nominal Values'!Q99,Methodology!E$2:K$2)</f>
        <v>0</v>
      </c>
      <c r="R99" s="351">
        <f>FVSCHEDULE('Cost incurred - Nominal Values'!R99,Methodology!F$2:L$2)</f>
        <v>0</v>
      </c>
      <c r="S99" s="351">
        <f>FVSCHEDULE('Cost incurred - Nominal Values'!S99,Methodology!G$2:M$2)</f>
        <v>0</v>
      </c>
      <c r="T99" s="351">
        <f>FVSCHEDULE('Cost incurred - Nominal Values'!T99,Methodology!H$2:N$2)</f>
        <v>0</v>
      </c>
      <c r="U99" s="351">
        <f>FVSCHEDULE('Cost incurred - Nominal Values'!U99,Methodology!I$2:O$2)</f>
        <v>0</v>
      </c>
      <c r="V99" s="339">
        <f t="shared" si="4"/>
        <v>0</v>
      </c>
      <c r="X99" s="33"/>
      <c r="Y99" s="56"/>
      <c r="Z99" s="33"/>
    </row>
    <row r="100" spans="2:26">
      <c r="B100" s="350">
        <f>+'Cost incurred - Nominal Values'!B100</f>
        <v>0</v>
      </c>
      <c r="C100" s="133"/>
      <c r="D100" s="133"/>
      <c r="E100" s="133"/>
      <c r="F100" s="133"/>
      <c r="G100" s="133"/>
      <c r="H100" s="133"/>
      <c r="I100" s="133"/>
      <c r="J100" s="133"/>
      <c r="K100" s="133"/>
      <c r="L100" s="133"/>
      <c r="M100" s="133"/>
      <c r="N100" s="351">
        <f>FVSCHEDULE('Cost incurred - Nominal Values'!N100,Methodology!B$2:H$2)</f>
        <v>0</v>
      </c>
      <c r="O100" s="351">
        <f>FVSCHEDULE('Cost incurred - Nominal Values'!O100,Methodology!C$2:I$2)</f>
        <v>0</v>
      </c>
      <c r="P100" s="351">
        <f>FVSCHEDULE('Cost incurred - Nominal Values'!P100,Methodology!D$2:J$2)</f>
        <v>0</v>
      </c>
      <c r="Q100" s="351">
        <f>FVSCHEDULE('Cost incurred - Nominal Values'!Q100,Methodology!E$2:K$2)</f>
        <v>0</v>
      </c>
      <c r="R100" s="351">
        <f>FVSCHEDULE('Cost incurred - Nominal Values'!R100,Methodology!F$2:L$2)</f>
        <v>0</v>
      </c>
      <c r="S100" s="351">
        <f>FVSCHEDULE('Cost incurred - Nominal Values'!S100,Methodology!G$2:M$2)</f>
        <v>0</v>
      </c>
      <c r="T100" s="351">
        <f>FVSCHEDULE('Cost incurred - Nominal Values'!T100,Methodology!H$2:N$2)</f>
        <v>0</v>
      </c>
      <c r="U100" s="351">
        <f>FVSCHEDULE('Cost incurred - Nominal Values'!U100,Methodology!I$2:O$2)</f>
        <v>0</v>
      </c>
      <c r="V100" s="339">
        <f t="shared" si="4"/>
        <v>0</v>
      </c>
      <c r="X100" s="33"/>
      <c r="Y100" s="56"/>
      <c r="Z100" s="33"/>
    </row>
    <row r="101" spans="2:26">
      <c r="B101" s="350">
        <f>+'Cost incurred - Nominal Values'!B101</f>
        <v>0</v>
      </c>
      <c r="C101" s="133"/>
      <c r="D101" s="133"/>
      <c r="E101" s="133"/>
      <c r="F101" s="133"/>
      <c r="G101" s="133"/>
      <c r="H101" s="133"/>
      <c r="I101" s="133"/>
      <c r="J101" s="133"/>
      <c r="K101" s="133"/>
      <c r="L101" s="133"/>
      <c r="M101" s="133"/>
      <c r="N101" s="351">
        <f>FVSCHEDULE('Cost incurred - Nominal Values'!N101,Methodology!B$2:H$2)</f>
        <v>0</v>
      </c>
      <c r="O101" s="351">
        <f>FVSCHEDULE('Cost incurred - Nominal Values'!O101,Methodology!C$2:I$2)</f>
        <v>0</v>
      </c>
      <c r="P101" s="351">
        <f>FVSCHEDULE('Cost incurred - Nominal Values'!P101,Methodology!D$2:J$2)</f>
        <v>0</v>
      </c>
      <c r="Q101" s="351">
        <f>FVSCHEDULE('Cost incurred - Nominal Values'!Q101,Methodology!E$2:K$2)</f>
        <v>0</v>
      </c>
      <c r="R101" s="351">
        <f>FVSCHEDULE('Cost incurred - Nominal Values'!R101,Methodology!F$2:L$2)</f>
        <v>0</v>
      </c>
      <c r="S101" s="351">
        <f>FVSCHEDULE('Cost incurred - Nominal Values'!S101,Methodology!G$2:M$2)</f>
        <v>0</v>
      </c>
      <c r="T101" s="351">
        <f>FVSCHEDULE('Cost incurred - Nominal Values'!T101,Methodology!H$2:N$2)</f>
        <v>0</v>
      </c>
      <c r="U101" s="351">
        <f>FVSCHEDULE('Cost incurred - Nominal Values'!U101,Methodology!I$2:O$2)</f>
        <v>0</v>
      </c>
      <c r="V101" s="339">
        <f t="shared" si="4"/>
        <v>0</v>
      </c>
      <c r="X101" s="33"/>
      <c r="Y101" s="56"/>
      <c r="Z101" s="33"/>
    </row>
    <row r="102" spans="2:26">
      <c r="B102" s="350">
        <f>+'Cost incurred - Nominal Values'!B102</f>
        <v>0</v>
      </c>
      <c r="C102" s="133"/>
      <c r="D102" s="133"/>
      <c r="E102" s="133"/>
      <c r="F102" s="133"/>
      <c r="G102" s="133"/>
      <c r="H102" s="133"/>
      <c r="I102" s="133"/>
      <c r="J102" s="133"/>
      <c r="K102" s="133"/>
      <c r="L102" s="133"/>
      <c r="M102" s="133"/>
      <c r="N102" s="351">
        <f>FVSCHEDULE('Cost incurred - Nominal Values'!N102,Methodology!B$2:H$2)</f>
        <v>0</v>
      </c>
      <c r="O102" s="351">
        <f>FVSCHEDULE('Cost incurred - Nominal Values'!O102,Methodology!C$2:I$2)</f>
        <v>0</v>
      </c>
      <c r="P102" s="351">
        <f>FVSCHEDULE('Cost incurred - Nominal Values'!P102,Methodology!D$2:J$2)</f>
        <v>0</v>
      </c>
      <c r="Q102" s="351">
        <f>FVSCHEDULE('Cost incurred - Nominal Values'!Q102,Methodology!E$2:K$2)</f>
        <v>0</v>
      </c>
      <c r="R102" s="351">
        <f>FVSCHEDULE('Cost incurred - Nominal Values'!R102,Methodology!F$2:L$2)</f>
        <v>0</v>
      </c>
      <c r="S102" s="351">
        <f>FVSCHEDULE('Cost incurred - Nominal Values'!S102,Methodology!G$2:M$2)</f>
        <v>0</v>
      </c>
      <c r="T102" s="351">
        <f>FVSCHEDULE('Cost incurred - Nominal Values'!T102,Methodology!H$2:N$2)</f>
        <v>0</v>
      </c>
      <c r="U102" s="351">
        <f>FVSCHEDULE('Cost incurred - Nominal Values'!U102,Methodology!I$2:O$2)</f>
        <v>0</v>
      </c>
      <c r="V102" s="339">
        <f t="shared" si="4"/>
        <v>0</v>
      </c>
      <c r="X102" s="33"/>
      <c r="Y102" s="56"/>
      <c r="Z102" s="33"/>
    </row>
    <row r="103" spans="2:26">
      <c r="B103" s="350">
        <f>+'Cost incurred - Nominal Values'!B103</f>
        <v>0</v>
      </c>
      <c r="C103" s="133"/>
      <c r="D103" s="133"/>
      <c r="E103" s="133"/>
      <c r="F103" s="133"/>
      <c r="G103" s="133"/>
      <c r="H103" s="133"/>
      <c r="I103" s="133"/>
      <c r="J103" s="133"/>
      <c r="K103" s="133"/>
      <c r="L103" s="133"/>
      <c r="M103" s="133"/>
      <c r="N103" s="351">
        <f>FVSCHEDULE('Cost incurred - Nominal Values'!N103,Methodology!B$2:H$2)</f>
        <v>0</v>
      </c>
      <c r="O103" s="351">
        <f>FVSCHEDULE('Cost incurred - Nominal Values'!O103,Methodology!C$2:I$2)</f>
        <v>0</v>
      </c>
      <c r="P103" s="351">
        <f>FVSCHEDULE('Cost incurred - Nominal Values'!P103,Methodology!D$2:J$2)</f>
        <v>0</v>
      </c>
      <c r="Q103" s="351">
        <f>FVSCHEDULE('Cost incurred - Nominal Values'!Q103,Methodology!E$2:K$2)</f>
        <v>0</v>
      </c>
      <c r="R103" s="351">
        <f>FVSCHEDULE('Cost incurred - Nominal Values'!R103,Methodology!F$2:L$2)</f>
        <v>0</v>
      </c>
      <c r="S103" s="351">
        <f>FVSCHEDULE('Cost incurred - Nominal Values'!S103,Methodology!G$2:M$2)</f>
        <v>0</v>
      </c>
      <c r="T103" s="351">
        <f>FVSCHEDULE('Cost incurred - Nominal Values'!T103,Methodology!H$2:N$2)</f>
        <v>0</v>
      </c>
      <c r="U103" s="351">
        <f>FVSCHEDULE('Cost incurred - Nominal Values'!U103,Methodology!I$2:O$2)</f>
        <v>0</v>
      </c>
      <c r="V103" s="339">
        <f t="shared" si="4"/>
        <v>0</v>
      </c>
      <c r="X103" s="33"/>
      <c r="Y103" s="56"/>
      <c r="Z103" s="33"/>
    </row>
    <row r="104" spans="2:26">
      <c r="B104" s="350">
        <f>+'Cost incurred - Nominal Values'!B104</f>
        <v>0</v>
      </c>
      <c r="C104" s="133"/>
      <c r="D104" s="133"/>
      <c r="E104" s="133"/>
      <c r="F104" s="133"/>
      <c r="G104" s="133"/>
      <c r="H104" s="133"/>
      <c r="I104" s="133"/>
      <c r="J104" s="133"/>
      <c r="K104" s="133"/>
      <c r="L104" s="133"/>
      <c r="M104" s="133"/>
      <c r="N104" s="351">
        <f>FVSCHEDULE('Cost incurred - Nominal Values'!N104,Methodology!B$2:H$2)</f>
        <v>0</v>
      </c>
      <c r="O104" s="351">
        <f>FVSCHEDULE('Cost incurred - Nominal Values'!O104,Methodology!C$2:I$2)</f>
        <v>0</v>
      </c>
      <c r="P104" s="351">
        <f>FVSCHEDULE('Cost incurred - Nominal Values'!P104,Methodology!D$2:J$2)</f>
        <v>0</v>
      </c>
      <c r="Q104" s="351">
        <f>FVSCHEDULE('Cost incurred - Nominal Values'!Q104,Methodology!E$2:K$2)</f>
        <v>0</v>
      </c>
      <c r="R104" s="351">
        <f>FVSCHEDULE('Cost incurred - Nominal Values'!R104,Methodology!F$2:L$2)</f>
        <v>0</v>
      </c>
      <c r="S104" s="351">
        <f>FVSCHEDULE('Cost incurred - Nominal Values'!S104,Methodology!G$2:M$2)</f>
        <v>0</v>
      </c>
      <c r="T104" s="351">
        <f>FVSCHEDULE('Cost incurred - Nominal Values'!T104,Methodology!H$2:N$2)</f>
        <v>0</v>
      </c>
      <c r="U104" s="351">
        <f>FVSCHEDULE('Cost incurred - Nominal Values'!U104,Methodology!I$2:O$2)</f>
        <v>0</v>
      </c>
      <c r="V104" s="339">
        <f t="shared" si="4"/>
        <v>0</v>
      </c>
      <c r="X104" s="33"/>
      <c r="Y104" s="56"/>
      <c r="Z104" s="33"/>
    </row>
    <row r="105" spans="2:26">
      <c r="B105" s="350">
        <f>+'Cost incurred - Nominal Values'!B105</f>
        <v>0</v>
      </c>
      <c r="C105" s="133"/>
      <c r="D105" s="133"/>
      <c r="E105" s="133"/>
      <c r="F105" s="133"/>
      <c r="G105" s="133"/>
      <c r="H105" s="133"/>
      <c r="I105" s="133"/>
      <c r="J105" s="133"/>
      <c r="K105" s="133"/>
      <c r="L105" s="133"/>
      <c r="M105" s="133"/>
      <c r="N105" s="351">
        <f>FVSCHEDULE('Cost incurred - Nominal Values'!N105,Methodology!B$2:H$2)</f>
        <v>0</v>
      </c>
      <c r="O105" s="351">
        <f>FVSCHEDULE('Cost incurred - Nominal Values'!O105,Methodology!C$2:I$2)</f>
        <v>0</v>
      </c>
      <c r="P105" s="351">
        <f>FVSCHEDULE('Cost incurred - Nominal Values'!P105,Methodology!D$2:J$2)</f>
        <v>0</v>
      </c>
      <c r="Q105" s="351">
        <f>FVSCHEDULE('Cost incurred - Nominal Values'!Q105,Methodology!E$2:K$2)</f>
        <v>0</v>
      </c>
      <c r="R105" s="351">
        <f>FVSCHEDULE('Cost incurred - Nominal Values'!R105,Methodology!F$2:L$2)</f>
        <v>0</v>
      </c>
      <c r="S105" s="351">
        <f>FVSCHEDULE('Cost incurred - Nominal Values'!S105,Methodology!G$2:M$2)</f>
        <v>0</v>
      </c>
      <c r="T105" s="351">
        <f>FVSCHEDULE('Cost incurred - Nominal Values'!T105,Methodology!H$2:N$2)</f>
        <v>0</v>
      </c>
      <c r="U105" s="351">
        <f>FVSCHEDULE('Cost incurred - Nominal Values'!U105,Methodology!I$2:O$2)</f>
        <v>0</v>
      </c>
      <c r="V105" s="339">
        <f t="shared" si="4"/>
        <v>0</v>
      </c>
      <c r="X105" s="33"/>
      <c r="Y105" s="56"/>
      <c r="Z105" s="33"/>
    </row>
    <row r="106" spans="2:26">
      <c r="B106" s="350">
        <f>+'Cost incurred - Nominal Values'!B106</f>
        <v>0</v>
      </c>
      <c r="C106" s="133"/>
      <c r="D106" s="133"/>
      <c r="E106" s="133"/>
      <c r="F106" s="133"/>
      <c r="G106" s="133"/>
      <c r="H106" s="133"/>
      <c r="I106" s="133"/>
      <c r="J106" s="133"/>
      <c r="K106" s="133"/>
      <c r="L106" s="133"/>
      <c r="M106" s="133"/>
      <c r="N106" s="351">
        <f>FVSCHEDULE('Cost incurred - Nominal Values'!N106,Methodology!B$2:H$2)</f>
        <v>0</v>
      </c>
      <c r="O106" s="351">
        <f>FVSCHEDULE('Cost incurred - Nominal Values'!O106,Methodology!C$2:I$2)</f>
        <v>0</v>
      </c>
      <c r="P106" s="351">
        <f>FVSCHEDULE('Cost incurred - Nominal Values'!P106,Methodology!D$2:J$2)</f>
        <v>0</v>
      </c>
      <c r="Q106" s="351">
        <f>FVSCHEDULE('Cost incurred - Nominal Values'!Q106,Methodology!E$2:K$2)</f>
        <v>0</v>
      </c>
      <c r="R106" s="351">
        <f>FVSCHEDULE('Cost incurred - Nominal Values'!R106,Methodology!F$2:L$2)</f>
        <v>0</v>
      </c>
      <c r="S106" s="351">
        <f>FVSCHEDULE('Cost incurred - Nominal Values'!S106,Methodology!G$2:M$2)</f>
        <v>0</v>
      </c>
      <c r="T106" s="351">
        <f>FVSCHEDULE('Cost incurred - Nominal Values'!T106,Methodology!H$2:N$2)</f>
        <v>0</v>
      </c>
      <c r="U106" s="351">
        <f>FVSCHEDULE('Cost incurred - Nominal Values'!U106,Methodology!I$2:O$2)</f>
        <v>0</v>
      </c>
      <c r="V106" s="339">
        <f t="shared" si="4"/>
        <v>0</v>
      </c>
      <c r="X106" s="33"/>
      <c r="Y106" s="56"/>
      <c r="Z106" s="33"/>
    </row>
    <row r="107" spans="2:26">
      <c r="B107" s="350">
        <f>+'Cost incurred - Nominal Values'!B107</f>
        <v>0</v>
      </c>
      <c r="C107" s="133"/>
      <c r="D107" s="133"/>
      <c r="E107" s="133"/>
      <c r="F107" s="133"/>
      <c r="G107" s="133"/>
      <c r="H107" s="133"/>
      <c r="I107" s="133"/>
      <c r="J107" s="133"/>
      <c r="K107" s="133"/>
      <c r="L107" s="133"/>
      <c r="M107" s="133"/>
      <c r="N107" s="351">
        <f>FVSCHEDULE('Cost incurred - Nominal Values'!N107,Methodology!B$2:H$2)</f>
        <v>0</v>
      </c>
      <c r="O107" s="351">
        <f>FVSCHEDULE('Cost incurred - Nominal Values'!O107,Methodology!C$2:I$2)</f>
        <v>0</v>
      </c>
      <c r="P107" s="351">
        <f>FVSCHEDULE('Cost incurred - Nominal Values'!P107,Methodology!D$2:J$2)</f>
        <v>0</v>
      </c>
      <c r="Q107" s="351">
        <f>FVSCHEDULE('Cost incurred - Nominal Values'!Q107,Methodology!E$2:K$2)</f>
        <v>0</v>
      </c>
      <c r="R107" s="351">
        <f>FVSCHEDULE('Cost incurred - Nominal Values'!R107,Methodology!F$2:L$2)</f>
        <v>0</v>
      </c>
      <c r="S107" s="351">
        <f>FVSCHEDULE('Cost incurred - Nominal Values'!S107,Methodology!G$2:M$2)</f>
        <v>0</v>
      </c>
      <c r="T107" s="351">
        <f>FVSCHEDULE('Cost incurred - Nominal Values'!T107,Methodology!H$2:N$2)</f>
        <v>0</v>
      </c>
      <c r="U107" s="351">
        <f>FVSCHEDULE('Cost incurred - Nominal Values'!U107,Methodology!I$2:O$2)</f>
        <v>0</v>
      </c>
      <c r="V107" s="339">
        <f t="shared" si="4"/>
        <v>0</v>
      </c>
      <c r="X107" s="33"/>
      <c r="Y107" s="56"/>
      <c r="Z107" s="33"/>
    </row>
    <row r="108" spans="2:26">
      <c r="B108" s="350">
        <f>+'Cost incurred - Nominal Values'!B108</f>
        <v>0</v>
      </c>
      <c r="C108" s="133"/>
      <c r="D108" s="133"/>
      <c r="E108" s="133"/>
      <c r="F108" s="133"/>
      <c r="G108" s="133"/>
      <c r="H108" s="133"/>
      <c r="I108" s="133"/>
      <c r="J108" s="133"/>
      <c r="K108" s="133"/>
      <c r="L108" s="133"/>
      <c r="M108" s="133"/>
      <c r="N108" s="351">
        <f>FVSCHEDULE('Cost incurred - Nominal Values'!N108,Methodology!B$2:H$2)</f>
        <v>0</v>
      </c>
      <c r="O108" s="351">
        <f>FVSCHEDULE('Cost incurred - Nominal Values'!O108,Methodology!C$2:I$2)</f>
        <v>0</v>
      </c>
      <c r="P108" s="351">
        <f>FVSCHEDULE('Cost incurred - Nominal Values'!P108,Methodology!D$2:J$2)</f>
        <v>0</v>
      </c>
      <c r="Q108" s="351">
        <f>FVSCHEDULE('Cost incurred - Nominal Values'!Q108,Methodology!E$2:K$2)</f>
        <v>0</v>
      </c>
      <c r="R108" s="351">
        <f>FVSCHEDULE('Cost incurred - Nominal Values'!R108,Methodology!F$2:L$2)</f>
        <v>0</v>
      </c>
      <c r="S108" s="351">
        <f>FVSCHEDULE('Cost incurred - Nominal Values'!S108,Methodology!G$2:M$2)</f>
        <v>0</v>
      </c>
      <c r="T108" s="351">
        <f>FVSCHEDULE('Cost incurred - Nominal Values'!T108,Methodology!H$2:N$2)</f>
        <v>0</v>
      </c>
      <c r="U108" s="351">
        <f>FVSCHEDULE('Cost incurred - Nominal Values'!U108,Methodology!I$2:O$2)</f>
        <v>0</v>
      </c>
      <c r="V108" s="339">
        <f t="shared" si="4"/>
        <v>0</v>
      </c>
      <c r="X108" s="33"/>
      <c r="Y108" s="56"/>
      <c r="Z108" s="33"/>
    </row>
    <row r="109" spans="2:26">
      <c r="B109" s="350">
        <f>+'Cost incurred - Nominal Values'!B109</f>
        <v>0</v>
      </c>
      <c r="C109" s="133"/>
      <c r="D109" s="133"/>
      <c r="E109" s="133"/>
      <c r="F109" s="133"/>
      <c r="G109" s="133"/>
      <c r="H109" s="133"/>
      <c r="I109" s="133"/>
      <c r="J109" s="133"/>
      <c r="K109" s="133"/>
      <c r="L109" s="133"/>
      <c r="M109" s="133"/>
      <c r="N109" s="351">
        <f>FVSCHEDULE('Cost incurred - Nominal Values'!N109,Methodology!B$2:H$2)</f>
        <v>0</v>
      </c>
      <c r="O109" s="351">
        <f>FVSCHEDULE('Cost incurred - Nominal Values'!O109,Methodology!C$2:I$2)</f>
        <v>0</v>
      </c>
      <c r="P109" s="351">
        <f>FVSCHEDULE('Cost incurred - Nominal Values'!P109,Methodology!D$2:J$2)</f>
        <v>0</v>
      </c>
      <c r="Q109" s="351">
        <f>FVSCHEDULE('Cost incurred - Nominal Values'!Q109,Methodology!E$2:K$2)</f>
        <v>0</v>
      </c>
      <c r="R109" s="351">
        <f>FVSCHEDULE('Cost incurred - Nominal Values'!R109,Methodology!F$2:L$2)</f>
        <v>0</v>
      </c>
      <c r="S109" s="351">
        <f>FVSCHEDULE('Cost incurred - Nominal Values'!S109,Methodology!G$2:M$2)</f>
        <v>0</v>
      </c>
      <c r="T109" s="351">
        <f>FVSCHEDULE('Cost incurred - Nominal Values'!T109,Methodology!H$2:N$2)</f>
        <v>0</v>
      </c>
      <c r="U109" s="351">
        <f>FVSCHEDULE('Cost incurred - Nominal Values'!U109,Methodology!I$2:O$2)</f>
        <v>0</v>
      </c>
      <c r="V109" s="339">
        <f t="shared" si="4"/>
        <v>0</v>
      </c>
      <c r="X109" s="33"/>
      <c r="Y109" s="56"/>
      <c r="Z109" s="33"/>
    </row>
    <row r="110" spans="2:26">
      <c r="B110" s="350">
        <f>+'Cost incurred - Nominal Values'!B110</f>
        <v>0</v>
      </c>
      <c r="C110" s="133"/>
      <c r="D110" s="133"/>
      <c r="E110" s="133"/>
      <c r="F110" s="133"/>
      <c r="G110" s="133"/>
      <c r="H110" s="133"/>
      <c r="I110" s="133"/>
      <c r="J110" s="133"/>
      <c r="K110" s="133"/>
      <c r="L110" s="133"/>
      <c r="M110" s="133"/>
      <c r="N110" s="351">
        <f>FVSCHEDULE('Cost incurred - Nominal Values'!N110,Methodology!B$2:H$2)</f>
        <v>0</v>
      </c>
      <c r="O110" s="351">
        <f>FVSCHEDULE('Cost incurred - Nominal Values'!O110,Methodology!C$2:I$2)</f>
        <v>0</v>
      </c>
      <c r="P110" s="351">
        <f>FVSCHEDULE('Cost incurred - Nominal Values'!P110,Methodology!D$2:J$2)</f>
        <v>0</v>
      </c>
      <c r="Q110" s="351">
        <f>FVSCHEDULE('Cost incurred - Nominal Values'!Q110,Methodology!E$2:K$2)</f>
        <v>0</v>
      </c>
      <c r="R110" s="351">
        <f>FVSCHEDULE('Cost incurred - Nominal Values'!R110,Methodology!F$2:L$2)</f>
        <v>0</v>
      </c>
      <c r="S110" s="351">
        <f>FVSCHEDULE('Cost incurred - Nominal Values'!S110,Methodology!G$2:M$2)</f>
        <v>0</v>
      </c>
      <c r="T110" s="351">
        <f>FVSCHEDULE('Cost incurred - Nominal Values'!T110,Methodology!H$2:N$2)</f>
        <v>0</v>
      </c>
      <c r="U110" s="351">
        <f>FVSCHEDULE('Cost incurred - Nominal Values'!U110,Methodology!I$2:O$2)</f>
        <v>0</v>
      </c>
      <c r="V110" s="339">
        <f t="shared" si="4"/>
        <v>0</v>
      </c>
      <c r="X110" s="33"/>
      <c r="Y110" s="56"/>
      <c r="Z110" s="33"/>
    </row>
    <row r="111" spans="2:26">
      <c r="B111" s="350">
        <f>+'Cost incurred - Nominal Values'!B111</f>
        <v>0</v>
      </c>
      <c r="C111" s="133"/>
      <c r="D111" s="133"/>
      <c r="E111" s="133"/>
      <c r="F111" s="133"/>
      <c r="G111" s="133"/>
      <c r="H111" s="133"/>
      <c r="I111" s="133"/>
      <c r="J111" s="133"/>
      <c r="K111" s="133"/>
      <c r="L111" s="133"/>
      <c r="M111" s="133"/>
      <c r="N111" s="351">
        <f>FVSCHEDULE('Cost incurred - Nominal Values'!N111,Methodology!B$2:H$2)</f>
        <v>0</v>
      </c>
      <c r="O111" s="351">
        <f>FVSCHEDULE('Cost incurred - Nominal Values'!O111,Methodology!C$2:I$2)</f>
        <v>0</v>
      </c>
      <c r="P111" s="351">
        <f>FVSCHEDULE('Cost incurred - Nominal Values'!P111,Methodology!D$2:J$2)</f>
        <v>0</v>
      </c>
      <c r="Q111" s="351">
        <f>FVSCHEDULE('Cost incurred - Nominal Values'!Q111,Methodology!E$2:K$2)</f>
        <v>0</v>
      </c>
      <c r="R111" s="351">
        <f>FVSCHEDULE('Cost incurred - Nominal Values'!R111,Methodology!F$2:L$2)</f>
        <v>0</v>
      </c>
      <c r="S111" s="351">
        <f>FVSCHEDULE('Cost incurred - Nominal Values'!S111,Methodology!G$2:M$2)</f>
        <v>0</v>
      </c>
      <c r="T111" s="351">
        <f>FVSCHEDULE('Cost incurred - Nominal Values'!T111,Methodology!H$2:N$2)</f>
        <v>0</v>
      </c>
      <c r="U111" s="351">
        <f>FVSCHEDULE('Cost incurred - Nominal Values'!U111,Methodology!I$2:O$2)</f>
        <v>0</v>
      </c>
      <c r="V111" s="339">
        <f t="shared" si="4"/>
        <v>0</v>
      </c>
      <c r="X111" s="33"/>
      <c r="Y111" s="56"/>
      <c r="Z111" s="33"/>
    </row>
    <row r="112" spans="2:26">
      <c r="B112" s="350">
        <f>+'Cost incurred - Nominal Values'!B112</f>
        <v>0</v>
      </c>
      <c r="C112" s="133"/>
      <c r="D112" s="133"/>
      <c r="E112" s="133"/>
      <c r="F112" s="133"/>
      <c r="G112" s="133"/>
      <c r="H112" s="133"/>
      <c r="I112" s="133"/>
      <c r="J112" s="133"/>
      <c r="K112" s="133"/>
      <c r="L112" s="133"/>
      <c r="M112" s="133"/>
      <c r="N112" s="351">
        <f>FVSCHEDULE('Cost incurred - Nominal Values'!N112,Methodology!B$2:H$2)</f>
        <v>0</v>
      </c>
      <c r="O112" s="351">
        <f>FVSCHEDULE('Cost incurred - Nominal Values'!O112,Methodology!C$2:I$2)</f>
        <v>0</v>
      </c>
      <c r="P112" s="351">
        <f>FVSCHEDULE('Cost incurred - Nominal Values'!P112,Methodology!D$2:J$2)</f>
        <v>0</v>
      </c>
      <c r="Q112" s="351">
        <f>FVSCHEDULE('Cost incurred - Nominal Values'!Q112,Methodology!E$2:K$2)</f>
        <v>0</v>
      </c>
      <c r="R112" s="351">
        <f>FVSCHEDULE('Cost incurred - Nominal Values'!R112,Methodology!F$2:L$2)</f>
        <v>0</v>
      </c>
      <c r="S112" s="351">
        <f>FVSCHEDULE('Cost incurred - Nominal Values'!S112,Methodology!G$2:M$2)</f>
        <v>0</v>
      </c>
      <c r="T112" s="351">
        <f>FVSCHEDULE('Cost incurred - Nominal Values'!T112,Methodology!H$2:N$2)</f>
        <v>0</v>
      </c>
      <c r="U112" s="351">
        <f>FVSCHEDULE('Cost incurred - Nominal Values'!U112,Methodology!I$2:O$2)</f>
        <v>0</v>
      </c>
      <c r="V112" s="339">
        <f t="shared" si="4"/>
        <v>0</v>
      </c>
      <c r="X112" s="33"/>
      <c r="Y112" s="56"/>
      <c r="Z112" s="33"/>
    </row>
    <row r="113" spans="2:26">
      <c r="B113" s="350">
        <f>+'Cost incurred - Nominal Values'!B113</f>
        <v>0</v>
      </c>
      <c r="C113" s="133"/>
      <c r="D113" s="133"/>
      <c r="E113" s="133"/>
      <c r="F113" s="133"/>
      <c r="G113" s="133"/>
      <c r="H113" s="133"/>
      <c r="I113" s="133"/>
      <c r="J113" s="133"/>
      <c r="K113" s="133"/>
      <c r="L113" s="133"/>
      <c r="M113" s="133"/>
      <c r="N113" s="351">
        <f>FVSCHEDULE('Cost incurred - Nominal Values'!N113,Methodology!B$2:H$2)</f>
        <v>0</v>
      </c>
      <c r="O113" s="351">
        <f>FVSCHEDULE('Cost incurred - Nominal Values'!O113,Methodology!C$2:I$2)</f>
        <v>0</v>
      </c>
      <c r="P113" s="351">
        <f>FVSCHEDULE('Cost incurred - Nominal Values'!P113,Methodology!D$2:J$2)</f>
        <v>0</v>
      </c>
      <c r="Q113" s="351">
        <f>FVSCHEDULE('Cost incurred - Nominal Values'!Q113,Methodology!E$2:K$2)</f>
        <v>0</v>
      </c>
      <c r="R113" s="351">
        <f>FVSCHEDULE('Cost incurred - Nominal Values'!R113,Methodology!F$2:L$2)</f>
        <v>0</v>
      </c>
      <c r="S113" s="351">
        <f>FVSCHEDULE('Cost incurred - Nominal Values'!S113,Methodology!G$2:M$2)</f>
        <v>0</v>
      </c>
      <c r="T113" s="351">
        <f>FVSCHEDULE('Cost incurred - Nominal Values'!T113,Methodology!H$2:N$2)</f>
        <v>0</v>
      </c>
      <c r="U113" s="351">
        <f>FVSCHEDULE('Cost incurred - Nominal Values'!U113,Methodology!I$2:O$2)</f>
        <v>0</v>
      </c>
      <c r="V113" s="339">
        <f t="shared" si="4"/>
        <v>0</v>
      </c>
      <c r="X113" s="33"/>
      <c r="Y113" s="56"/>
      <c r="Z113" s="33"/>
    </row>
    <row r="114" spans="2:26">
      <c r="B114" s="350">
        <f>+'Cost incurred - Nominal Values'!B114</f>
        <v>0</v>
      </c>
      <c r="C114" s="133"/>
      <c r="D114" s="133"/>
      <c r="E114" s="133"/>
      <c r="F114" s="133"/>
      <c r="G114" s="133"/>
      <c r="H114" s="133"/>
      <c r="I114" s="133"/>
      <c r="J114" s="133"/>
      <c r="K114" s="133"/>
      <c r="L114" s="133"/>
      <c r="M114" s="133"/>
      <c r="N114" s="351">
        <f>FVSCHEDULE('Cost incurred - Nominal Values'!N114,Methodology!B$2:H$2)</f>
        <v>0</v>
      </c>
      <c r="O114" s="351">
        <f>FVSCHEDULE('Cost incurred - Nominal Values'!O114,Methodology!C$2:I$2)</f>
        <v>0</v>
      </c>
      <c r="P114" s="351">
        <f>FVSCHEDULE('Cost incurred - Nominal Values'!P114,Methodology!D$2:J$2)</f>
        <v>0</v>
      </c>
      <c r="Q114" s="351">
        <f>FVSCHEDULE('Cost incurred - Nominal Values'!Q114,Methodology!E$2:K$2)</f>
        <v>0</v>
      </c>
      <c r="R114" s="351">
        <f>FVSCHEDULE('Cost incurred - Nominal Values'!R114,Methodology!F$2:L$2)</f>
        <v>0</v>
      </c>
      <c r="S114" s="351">
        <f>FVSCHEDULE('Cost incurred - Nominal Values'!S114,Methodology!G$2:M$2)</f>
        <v>0</v>
      </c>
      <c r="T114" s="351">
        <f>FVSCHEDULE('Cost incurred - Nominal Values'!T114,Methodology!H$2:N$2)</f>
        <v>0</v>
      </c>
      <c r="U114" s="351">
        <f>FVSCHEDULE('Cost incurred - Nominal Values'!U114,Methodology!I$2:O$2)</f>
        <v>0</v>
      </c>
      <c r="V114" s="339">
        <f t="shared" si="4"/>
        <v>0</v>
      </c>
      <c r="X114" s="33"/>
      <c r="Y114" s="56"/>
      <c r="Z114" s="33"/>
    </row>
    <row r="115" spans="2:26">
      <c r="B115" s="350">
        <f>+'Cost incurred - Nominal Values'!B115</f>
        <v>0</v>
      </c>
      <c r="C115" s="133"/>
      <c r="D115" s="133"/>
      <c r="E115" s="133"/>
      <c r="F115" s="133"/>
      <c r="G115" s="133"/>
      <c r="H115" s="133"/>
      <c r="I115" s="133"/>
      <c r="J115" s="133"/>
      <c r="K115" s="133"/>
      <c r="L115" s="133"/>
      <c r="M115" s="133"/>
      <c r="N115" s="351">
        <f>FVSCHEDULE('Cost incurred - Nominal Values'!N115,Methodology!B$2:H$2)</f>
        <v>0</v>
      </c>
      <c r="O115" s="351">
        <f>FVSCHEDULE('Cost incurred - Nominal Values'!O115,Methodology!C$2:I$2)</f>
        <v>0</v>
      </c>
      <c r="P115" s="351">
        <f>FVSCHEDULE('Cost incurred - Nominal Values'!P115,Methodology!D$2:J$2)</f>
        <v>0</v>
      </c>
      <c r="Q115" s="351">
        <f>FVSCHEDULE('Cost incurred - Nominal Values'!Q115,Methodology!E$2:K$2)</f>
        <v>0</v>
      </c>
      <c r="R115" s="351">
        <f>FVSCHEDULE('Cost incurred - Nominal Values'!R115,Methodology!F$2:L$2)</f>
        <v>0</v>
      </c>
      <c r="S115" s="351">
        <f>FVSCHEDULE('Cost incurred - Nominal Values'!S115,Methodology!G$2:M$2)</f>
        <v>0</v>
      </c>
      <c r="T115" s="351">
        <f>FVSCHEDULE('Cost incurred - Nominal Values'!T115,Methodology!H$2:N$2)</f>
        <v>0</v>
      </c>
      <c r="U115" s="351">
        <f>FVSCHEDULE('Cost incurred - Nominal Values'!U115,Methodology!I$2:O$2)</f>
        <v>0</v>
      </c>
      <c r="V115" s="339">
        <f t="shared" si="4"/>
        <v>0</v>
      </c>
      <c r="X115" s="33"/>
      <c r="Y115" s="56"/>
      <c r="Z115" s="33"/>
    </row>
    <row r="116" spans="2:26">
      <c r="B116" s="350">
        <f>+'Cost incurred - Nominal Values'!B116</f>
        <v>0</v>
      </c>
      <c r="C116" s="133"/>
      <c r="D116" s="133"/>
      <c r="E116" s="133"/>
      <c r="F116" s="133"/>
      <c r="G116" s="133"/>
      <c r="H116" s="133"/>
      <c r="I116" s="133"/>
      <c r="J116" s="133"/>
      <c r="K116" s="133"/>
      <c r="L116" s="133"/>
      <c r="M116" s="133"/>
      <c r="N116" s="351">
        <f>FVSCHEDULE('Cost incurred - Nominal Values'!N116,Methodology!B$2:H$2)</f>
        <v>0</v>
      </c>
      <c r="O116" s="351">
        <f>FVSCHEDULE('Cost incurred - Nominal Values'!O116,Methodology!C$2:I$2)</f>
        <v>0</v>
      </c>
      <c r="P116" s="351">
        <f>FVSCHEDULE('Cost incurred - Nominal Values'!P116,Methodology!D$2:J$2)</f>
        <v>0</v>
      </c>
      <c r="Q116" s="351">
        <f>FVSCHEDULE('Cost incurred - Nominal Values'!Q116,Methodology!E$2:K$2)</f>
        <v>0</v>
      </c>
      <c r="R116" s="351">
        <f>FVSCHEDULE('Cost incurred - Nominal Values'!R116,Methodology!F$2:L$2)</f>
        <v>0</v>
      </c>
      <c r="S116" s="351">
        <f>FVSCHEDULE('Cost incurred - Nominal Values'!S116,Methodology!G$2:M$2)</f>
        <v>0</v>
      </c>
      <c r="T116" s="351">
        <f>FVSCHEDULE('Cost incurred - Nominal Values'!T116,Methodology!H$2:N$2)</f>
        <v>0</v>
      </c>
      <c r="U116" s="351">
        <f>FVSCHEDULE('Cost incurred - Nominal Values'!U116,Methodology!I$2:O$2)</f>
        <v>0</v>
      </c>
      <c r="V116" s="339">
        <f t="shared" si="4"/>
        <v>0</v>
      </c>
      <c r="X116" s="33"/>
      <c r="Y116" s="56"/>
      <c r="Z116" s="33"/>
    </row>
    <row r="117" spans="2:26">
      <c r="B117" s="350">
        <f>+'Cost incurred - Nominal Values'!B117</f>
        <v>0</v>
      </c>
      <c r="C117" s="133"/>
      <c r="D117" s="133"/>
      <c r="E117" s="133"/>
      <c r="F117" s="133"/>
      <c r="G117" s="133"/>
      <c r="H117" s="133"/>
      <c r="I117" s="133"/>
      <c r="J117" s="133"/>
      <c r="K117" s="133"/>
      <c r="L117" s="133"/>
      <c r="M117" s="133"/>
      <c r="N117" s="351">
        <f>FVSCHEDULE('Cost incurred - Nominal Values'!N117,Methodology!B$2:H$2)</f>
        <v>0</v>
      </c>
      <c r="O117" s="351">
        <f>FVSCHEDULE('Cost incurred - Nominal Values'!O117,Methodology!C$2:I$2)</f>
        <v>0</v>
      </c>
      <c r="P117" s="351">
        <f>FVSCHEDULE('Cost incurred - Nominal Values'!P117,Methodology!D$2:J$2)</f>
        <v>0</v>
      </c>
      <c r="Q117" s="351">
        <f>FVSCHEDULE('Cost incurred - Nominal Values'!Q117,Methodology!E$2:K$2)</f>
        <v>0</v>
      </c>
      <c r="R117" s="351">
        <f>FVSCHEDULE('Cost incurred - Nominal Values'!R117,Methodology!F$2:L$2)</f>
        <v>0</v>
      </c>
      <c r="S117" s="351">
        <f>FVSCHEDULE('Cost incurred - Nominal Values'!S117,Methodology!G$2:M$2)</f>
        <v>0</v>
      </c>
      <c r="T117" s="351">
        <f>FVSCHEDULE('Cost incurred - Nominal Values'!T117,Methodology!H$2:N$2)</f>
        <v>0</v>
      </c>
      <c r="U117" s="351">
        <f>FVSCHEDULE('Cost incurred - Nominal Values'!U117,Methodology!I$2:O$2)</f>
        <v>0</v>
      </c>
      <c r="V117" s="339">
        <f t="shared" si="4"/>
        <v>0</v>
      </c>
      <c r="X117" s="33"/>
      <c r="Y117" s="56"/>
      <c r="Z117" s="33"/>
    </row>
    <row r="118" spans="2:26">
      <c r="B118" s="350">
        <f>+'Cost incurred - Nominal Values'!B118</f>
        <v>0</v>
      </c>
      <c r="C118" s="133"/>
      <c r="D118" s="133"/>
      <c r="E118" s="133"/>
      <c r="F118" s="133"/>
      <c r="G118" s="133"/>
      <c r="H118" s="133"/>
      <c r="I118" s="133"/>
      <c r="J118" s="133"/>
      <c r="K118" s="133"/>
      <c r="L118" s="133"/>
      <c r="M118" s="133"/>
      <c r="N118" s="351">
        <f>FVSCHEDULE('Cost incurred - Nominal Values'!N118,Methodology!B$2:H$2)</f>
        <v>0</v>
      </c>
      <c r="O118" s="351">
        <f>FVSCHEDULE('Cost incurred - Nominal Values'!O118,Methodology!C$2:I$2)</f>
        <v>0</v>
      </c>
      <c r="P118" s="351">
        <f>FVSCHEDULE('Cost incurred - Nominal Values'!P118,Methodology!D$2:J$2)</f>
        <v>0</v>
      </c>
      <c r="Q118" s="351">
        <f>FVSCHEDULE('Cost incurred - Nominal Values'!Q118,Methodology!E$2:K$2)</f>
        <v>0</v>
      </c>
      <c r="R118" s="351">
        <f>FVSCHEDULE('Cost incurred - Nominal Values'!R118,Methodology!F$2:L$2)</f>
        <v>0</v>
      </c>
      <c r="S118" s="351">
        <f>FVSCHEDULE('Cost incurred - Nominal Values'!S118,Methodology!G$2:M$2)</f>
        <v>0</v>
      </c>
      <c r="T118" s="351">
        <f>FVSCHEDULE('Cost incurred - Nominal Values'!T118,Methodology!H$2:N$2)</f>
        <v>0</v>
      </c>
      <c r="U118" s="351">
        <f>FVSCHEDULE('Cost incurred - Nominal Values'!U118,Methodology!I$2:O$2)</f>
        <v>0</v>
      </c>
      <c r="V118" s="339">
        <f t="shared" si="4"/>
        <v>0</v>
      </c>
      <c r="X118" s="33"/>
      <c r="Y118" s="56"/>
      <c r="Z118" s="33"/>
    </row>
    <row r="119" spans="2:26">
      <c r="B119" s="350">
        <f>+'Cost incurred - Nominal Values'!B119</f>
        <v>0</v>
      </c>
      <c r="C119" s="151"/>
      <c r="D119" s="151"/>
      <c r="E119" s="151"/>
      <c r="F119" s="151"/>
      <c r="G119" s="151"/>
      <c r="H119" s="151"/>
      <c r="I119" s="151"/>
      <c r="J119" s="151"/>
      <c r="K119" s="151"/>
      <c r="L119" s="151"/>
      <c r="M119" s="428"/>
      <c r="N119" s="351">
        <f>FVSCHEDULE('Cost incurred - Nominal Values'!N119,Methodology!B$2:H$2)</f>
        <v>0</v>
      </c>
      <c r="O119" s="351">
        <f>FVSCHEDULE('Cost incurred - Nominal Values'!O119,Methodology!C$2:I$2)</f>
        <v>0</v>
      </c>
      <c r="P119" s="351">
        <f>FVSCHEDULE('Cost incurred - Nominal Values'!P119,Methodology!D$2:J$2)</f>
        <v>0</v>
      </c>
      <c r="Q119" s="351">
        <f>FVSCHEDULE('Cost incurred - Nominal Values'!Q119,Methodology!E$2:K$2)</f>
        <v>0</v>
      </c>
      <c r="R119" s="351">
        <f>FVSCHEDULE('Cost incurred - Nominal Values'!R119,Methodology!F$2:L$2)</f>
        <v>0</v>
      </c>
      <c r="S119" s="351">
        <f>FVSCHEDULE('Cost incurred - Nominal Values'!S119,Methodology!G$2:M$2)</f>
        <v>0</v>
      </c>
      <c r="T119" s="351">
        <f>FVSCHEDULE('Cost incurred - Nominal Values'!T119,Methodology!H$2:N$2)</f>
        <v>0</v>
      </c>
      <c r="U119" s="351">
        <f>FVSCHEDULE('Cost incurred - Nominal Values'!U119,Methodology!I$2:O$2)</f>
        <v>0</v>
      </c>
      <c r="V119" s="339">
        <f t="shared" si="4"/>
        <v>0</v>
      </c>
      <c r="X119" s="33"/>
      <c r="Y119" s="33"/>
      <c r="Z119" s="33"/>
    </row>
    <row r="120" spans="2:26">
      <c r="B120" s="350">
        <f>+'Cost incurred - Nominal Values'!B120</f>
        <v>0</v>
      </c>
      <c r="C120" s="165"/>
      <c r="D120" s="165"/>
      <c r="E120" s="165"/>
      <c r="F120" s="165"/>
      <c r="G120" s="165"/>
      <c r="H120" s="165"/>
      <c r="I120" s="165"/>
      <c r="J120" s="165"/>
      <c r="K120" s="165"/>
      <c r="L120" s="165"/>
      <c r="M120" s="133"/>
      <c r="N120" s="351">
        <f>FVSCHEDULE('Cost incurred - Nominal Values'!N120,Methodology!B$2:H$2)</f>
        <v>0</v>
      </c>
      <c r="O120" s="351">
        <f>FVSCHEDULE('Cost incurred - Nominal Values'!O120,Methodology!C$2:I$2)</f>
        <v>0</v>
      </c>
      <c r="P120" s="351">
        <f>FVSCHEDULE('Cost incurred - Nominal Values'!P120,Methodology!D$2:J$2)</f>
        <v>0</v>
      </c>
      <c r="Q120" s="351">
        <f>FVSCHEDULE('Cost incurred - Nominal Values'!Q120,Methodology!E$2:K$2)</f>
        <v>0</v>
      </c>
      <c r="R120" s="351">
        <f>FVSCHEDULE('Cost incurred - Nominal Values'!R120,Methodology!F$2:L$2)</f>
        <v>0</v>
      </c>
      <c r="S120" s="351">
        <f>FVSCHEDULE('Cost incurred - Nominal Values'!S120,Methodology!G$2:M$2)</f>
        <v>0</v>
      </c>
      <c r="T120" s="351">
        <f>FVSCHEDULE('Cost incurred - Nominal Values'!T120,Methodology!H$2:N$2)</f>
        <v>0</v>
      </c>
      <c r="U120" s="351">
        <f>FVSCHEDULE('Cost incurred - Nominal Values'!U120,Methodology!I$2:O$2)</f>
        <v>0</v>
      </c>
      <c r="V120" s="339">
        <f t="shared" si="4"/>
        <v>0</v>
      </c>
      <c r="X120" s="33"/>
      <c r="Y120" s="33"/>
      <c r="Z120" s="33"/>
    </row>
    <row r="121" spans="2:26">
      <c r="B121" s="350">
        <f>+'Cost incurred - Nominal Values'!B121</f>
        <v>0</v>
      </c>
      <c r="C121" s="165"/>
      <c r="D121" s="165"/>
      <c r="E121" s="165"/>
      <c r="F121" s="165"/>
      <c r="G121" s="165"/>
      <c r="H121" s="165"/>
      <c r="I121" s="165"/>
      <c r="J121" s="165"/>
      <c r="K121" s="165"/>
      <c r="L121" s="165"/>
      <c r="M121" s="133"/>
      <c r="N121" s="351">
        <f>FVSCHEDULE('Cost incurred - Nominal Values'!N121,Methodology!B$2:H$2)</f>
        <v>0</v>
      </c>
      <c r="O121" s="351">
        <f>FVSCHEDULE('Cost incurred - Nominal Values'!O121,Methodology!C$2:I$2)</f>
        <v>0</v>
      </c>
      <c r="P121" s="351">
        <f>FVSCHEDULE('Cost incurred - Nominal Values'!P121,Methodology!D$2:J$2)</f>
        <v>0</v>
      </c>
      <c r="Q121" s="351">
        <f>FVSCHEDULE('Cost incurred - Nominal Values'!Q121,Methodology!E$2:K$2)</f>
        <v>0</v>
      </c>
      <c r="R121" s="351">
        <f>FVSCHEDULE('Cost incurred - Nominal Values'!R121,Methodology!F$2:L$2)</f>
        <v>0</v>
      </c>
      <c r="S121" s="351">
        <f>FVSCHEDULE('Cost incurred - Nominal Values'!S121,Methodology!G$2:M$2)</f>
        <v>0</v>
      </c>
      <c r="T121" s="351">
        <f>FVSCHEDULE('Cost incurred - Nominal Values'!T121,Methodology!H$2:N$2)</f>
        <v>0</v>
      </c>
      <c r="U121" s="351">
        <f>FVSCHEDULE('Cost incurred - Nominal Values'!U121,Methodology!I$2:O$2)</f>
        <v>0</v>
      </c>
      <c r="V121" s="339">
        <f t="shared" si="4"/>
        <v>0</v>
      </c>
      <c r="X121" s="33"/>
      <c r="Y121" s="33"/>
      <c r="Z121" s="33"/>
    </row>
    <row r="122" spans="2:26">
      <c r="B122" s="350">
        <f>+'Cost incurred - Nominal Values'!B122</f>
        <v>0</v>
      </c>
      <c r="C122" s="151"/>
      <c r="D122" s="151"/>
      <c r="E122" s="151"/>
      <c r="F122" s="151"/>
      <c r="G122" s="151"/>
      <c r="H122" s="151"/>
      <c r="I122" s="151"/>
      <c r="J122" s="151"/>
      <c r="K122" s="151"/>
      <c r="L122" s="151"/>
      <c r="M122" s="428"/>
      <c r="N122" s="351">
        <f>FVSCHEDULE('Cost incurred - Nominal Values'!N122,Methodology!B$2:H$2)</f>
        <v>0</v>
      </c>
      <c r="O122" s="351">
        <f>FVSCHEDULE('Cost incurred - Nominal Values'!O122,Methodology!C$2:I$2)</f>
        <v>0</v>
      </c>
      <c r="P122" s="351">
        <f>FVSCHEDULE('Cost incurred - Nominal Values'!P122,Methodology!D$2:J$2)</f>
        <v>0</v>
      </c>
      <c r="Q122" s="351">
        <f>FVSCHEDULE('Cost incurred - Nominal Values'!Q122,Methodology!E$2:K$2)</f>
        <v>0</v>
      </c>
      <c r="R122" s="351">
        <f>FVSCHEDULE('Cost incurred - Nominal Values'!R122,Methodology!F$2:L$2)</f>
        <v>0</v>
      </c>
      <c r="S122" s="351">
        <f>FVSCHEDULE('Cost incurred - Nominal Values'!S122,Methodology!G$2:M$2)</f>
        <v>0</v>
      </c>
      <c r="T122" s="351">
        <f>FVSCHEDULE('Cost incurred - Nominal Values'!T122,Methodology!H$2:N$2)</f>
        <v>0</v>
      </c>
      <c r="U122" s="351">
        <f>FVSCHEDULE('Cost incurred - Nominal Values'!U122,Methodology!I$2:O$2)</f>
        <v>0</v>
      </c>
      <c r="V122" s="339">
        <f t="shared" si="4"/>
        <v>0</v>
      </c>
      <c r="X122" s="33"/>
      <c r="Y122" s="33"/>
      <c r="Z122" s="33"/>
    </row>
    <row r="123" spans="2:26">
      <c r="B123" s="350">
        <f>+'Cost incurred - Nominal Values'!B123</f>
        <v>0</v>
      </c>
      <c r="C123" s="165"/>
      <c r="D123" s="165"/>
      <c r="E123" s="165"/>
      <c r="F123" s="165"/>
      <c r="G123" s="165"/>
      <c r="H123" s="165"/>
      <c r="I123" s="165"/>
      <c r="J123" s="165"/>
      <c r="K123" s="165"/>
      <c r="L123" s="165"/>
      <c r="M123" s="133"/>
      <c r="N123" s="351">
        <f>FVSCHEDULE('Cost incurred - Nominal Values'!N123,Methodology!B$2:H$2)</f>
        <v>0</v>
      </c>
      <c r="O123" s="351">
        <f>FVSCHEDULE('Cost incurred - Nominal Values'!O123,Methodology!C$2:I$2)</f>
        <v>0</v>
      </c>
      <c r="P123" s="351">
        <f>FVSCHEDULE('Cost incurred - Nominal Values'!P123,Methodology!D$2:J$2)</f>
        <v>0</v>
      </c>
      <c r="Q123" s="351">
        <f>FVSCHEDULE('Cost incurred - Nominal Values'!Q123,Methodology!E$2:K$2)</f>
        <v>0</v>
      </c>
      <c r="R123" s="351">
        <f>FVSCHEDULE('Cost incurred - Nominal Values'!R123,Methodology!F$2:L$2)</f>
        <v>0</v>
      </c>
      <c r="S123" s="351">
        <f>FVSCHEDULE('Cost incurred - Nominal Values'!S123,Methodology!G$2:M$2)</f>
        <v>0</v>
      </c>
      <c r="T123" s="351">
        <f>FVSCHEDULE('Cost incurred - Nominal Values'!T123,Methodology!H$2:N$2)</f>
        <v>0</v>
      </c>
      <c r="U123" s="351">
        <f>FVSCHEDULE('Cost incurred - Nominal Values'!U123,Methodology!I$2:O$2)</f>
        <v>0</v>
      </c>
      <c r="V123" s="339">
        <f t="shared" si="4"/>
        <v>0</v>
      </c>
      <c r="X123" s="33"/>
      <c r="Y123" s="33"/>
      <c r="Z123" s="33"/>
    </row>
    <row r="124" spans="2:26">
      <c r="B124" s="350">
        <f>+'Cost incurred - Nominal Values'!B124</f>
        <v>0</v>
      </c>
      <c r="C124" s="165"/>
      <c r="D124" s="165"/>
      <c r="E124" s="165"/>
      <c r="F124" s="165"/>
      <c r="G124" s="165"/>
      <c r="H124" s="165"/>
      <c r="I124" s="165"/>
      <c r="J124" s="165"/>
      <c r="K124" s="165"/>
      <c r="L124" s="165"/>
      <c r="M124" s="133"/>
      <c r="N124" s="351">
        <f>FVSCHEDULE('Cost incurred - Nominal Values'!N124,Methodology!B$2:H$2)</f>
        <v>0</v>
      </c>
      <c r="O124" s="351">
        <f>FVSCHEDULE('Cost incurred - Nominal Values'!O124,Methodology!C$2:I$2)</f>
        <v>0</v>
      </c>
      <c r="P124" s="351">
        <f>FVSCHEDULE('Cost incurred - Nominal Values'!P124,Methodology!D$2:J$2)</f>
        <v>0</v>
      </c>
      <c r="Q124" s="351">
        <f>FVSCHEDULE('Cost incurred - Nominal Values'!Q124,Methodology!E$2:K$2)</f>
        <v>0</v>
      </c>
      <c r="R124" s="351">
        <f>FVSCHEDULE('Cost incurred - Nominal Values'!R124,Methodology!F$2:L$2)</f>
        <v>0</v>
      </c>
      <c r="S124" s="351">
        <f>FVSCHEDULE('Cost incurred - Nominal Values'!S124,Methodology!G$2:M$2)</f>
        <v>0</v>
      </c>
      <c r="T124" s="351">
        <f>FVSCHEDULE('Cost incurred - Nominal Values'!T124,Methodology!H$2:N$2)</f>
        <v>0</v>
      </c>
      <c r="U124" s="351">
        <f>FVSCHEDULE('Cost incurred - Nominal Values'!U124,Methodology!I$2:O$2)</f>
        <v>0</v>
      </c>
      <c r="V124" s="339">
        <f t="shared" si="4"/>
        <v>0</v>
      </c>
      <c r="X124" s="33"/>
      <c r="Y124" s="33"/>
      <c r="Z124" s="33"/>
    </row>
    <row r="125" spans="2:26">
      <c r="B125" s="350">
        <f>+'Cost incurred - Nominal Values'!B125</f>
        <v>0</v>
      </c>
      <c r="C125" s="151"/>
      <c r="D125" s="151"/>
      <c r="E125" s="151"/>
      <c r="F125" s="151"/>
      <c r="G125" s="151"/>
      <c r="H125" s="151"/>
      <c r="I125" s="151"/>
      <c r="J125" s="151"/>
      <c r="K125" s="151"/>
      <c r="L125" s="151"/>
      <c r="M125" s="428"/>
      <c r="N125" s="351">
        <f>FVSCHEDULE('Cost incurred - Nominal Values'!N125,Methodology!B$2:H$2)</f>
        <v>0</v>
      </c>
      <c r="O125" s="351">
        <f>FVSCHEDULE('Cost incurred - Nominal Values'!O125,Methodology!C$2:I$2)</f>
        <v>0</v>
      </c>
      <c r="P125" s="351">
        <f>FVSCHEDULE('Cost incurred - Nominal Values'!P125,Methodology!D$2:J$2)</f>
        <v>0</v>
      </c>
      <c r="Q125" s="351">
        <f>FVSCHEDULE('Cost incurred - Nominal Values'!Q125,Methodology!E$2:K$2)</f>
        <v>0</v>
      </c>
      <c r="R125" s="351">
        <f>FVSCHEDULE('Cost incurred - Nominal Values'!R125,Methodology!F$2:L$2)</f>
        <v>0</v>
      </c>
      <c r="S125" s="351">
        <f>FVSCHEDULE('Cost incurred - Nominal Values'!S125,Methodology!G$2:M$2)</f>
        <v>0</v>
      </c>
      <c r="T125" s="351">
        <f>FVSCHEDULE('Cost incurred - Nominal Values'!T125,Methodology!H$2:N$2)</f>
        <v>0</v>
      </c>
      <c r="U125" s="351">
        <f>FVSCHEDULE('Cost incurred - Nominal Values'!U125,Methodology!I$2:O$2)</f>
        <v>0</v>
      </c>
      <c r="V125" s="339">
        <f t="shared" si="4"/>
        <v>0</v>
      </c>
      <c r="X125" s="33"/>
      <c r="Y125" s="33"/>
      <c r="Z125" s="33"/>
    </row>
    <row r="126" spans="2:26">
      <c r="B126" s="90" t="s">
        <v>52</v>
      </c>
      <c r="C126" s="169"/>
      <c r="D126" s="169"/>
      <c r="E126" s="169"/>
      <c r="F126" s="169"/>
      <c r="G126" s="169"/>
      <c r="H126" s="169"/>
      <c r="I126" s="169"/>
      <c r="J126" s="169"/>
      <c r="K126" s="169"/>
      <c r="L126" s="169"/>
      <c r="M126" s="429"/>
      <c r="N126" s="351">
        <f>FVSCHEDULE('Cost incurred - Nominal Values'!N126,Methodology!B$2:H$2)</f>
        <v>7447241.9977681562</v>
      </c>
      <c r="O126" s="351">
        <f>FVSCHEDULE('Cost incurred - Nominal Values'!O126,Methodology!C$2:I$2)</f>
        <v>2110308.6625667382</v>
      </c>
      <c r="P126" s="351">
        <f>FVSCHEDULE('Cost incurred - Nominal Values'!P126,Methodology!D$2:J$2)</f>
        <v>2518896.7328904984</v>
      </c>
      <c r="Q126" s="351">
        <f>FVSCHEDULE('Cost incurred - Nominal Values'!Q126,Methodology!E$2:K$2)</f>
        <v>2461416.4448988317</v>
      </c>
      <c r="R126" s="351">
        <f>FVSCHEDULE('Cost incurred - Nominal Values'!R126,Methodology!F$2:L$2)</f>
        <v>3134422.393705863</v>
      </c>
      <c r="S126" s="351">
        <f>FVSCHEDULE('Cost incurred - Nominal Values'!S126,Methodology!G$2:M$2)</f>
        <v>3592873.2839164105</v>
      </c>
      <c r="T126" s="351">
        <f>FVSCHEDULE('Cost incurred - Nominal Values'!T126,Methodology!H$2:N$2)</f>
        <v>4809009.9510133713</v>
      </c>
      <c r="U126" s="351">
        <f>FVSCHEDULE('Cost incurred - Nominal Values'!U126,Methodology!I$2:O$2)</f>
        <v>944289.47606661916</v>
      </c>
      <c r="V126" s="339">
        <f t="shared" si="4"/>
        <v>27018458.942826487</v>
      </c>
      <c r="X126" s="33"/>
      <c r="Y126" s="33"/>
      <c r="Z126" s="33"/>
    </row>
    <row r="127" spans="2:26" ht="15.75" thickBot="1">
      <c r="B127" s="177"/>
      <c r="C127" s="178"/>
      <c r="D127" s="178"/>
      <c r="E127" s="178"/>
      <c r="F127" s="178"/>
      <c r="G127" s="178"/>
      <c r="H127" s="178"/>
      <c r="I127" s="178"/>
      <c r="J127" s="178"/>
      <c r="K127" s="178"/>
      <c r="L127" s="178"/>
      <c r="M127" s="343"/>
      <c r="N127" s="504">
        <f>+SUM(N72:N126)</f>
        <v>16332822.128022762</v>
      </c>
      <c r="O127" s="343">
        <f t="shared" ref="O127:V127" si="5">+SUM(O72:O126)</f>
        <v>14996228.378318207</v>
      </c>
      <c r="P127" s="179">
        <f t="shared" si="5"/>
        <v>48781637.139892027</v>
      </c>
      <c r="Q127" s="179">
        <f t="shared" si="5"/>
        <v>26322143.836367168</v>
      </c>
      <c r="R127" s="179">
        <f t="shared" si="5"/>
        <v>22048044.849410214</v>
      </c>
      <c r="S127" s="179">
        <f t="shared" si="5"/>
        <v>5641158.25450271</v>
      </c>
      <c r="T127" s="180">
        <f t="shared" si="5"/>
        <v>6616119.1655133711</v>
      </c>
      <c r="U127" s="182">
        <f t="shared" si="5"/>
        <v>979842.84606661915</v>
      </c>
      <c r="V127" s="341">
        <f t="shared" si="5"/>
        <v>141717996.59809309</v>
      </c>
      <c r="X127" s="33"/>
      <c r="Y127" s="33"/>
      <c r="Z127" s="33"/>
    </row>
    <row r="130" spans="2:22">
      <c r="B130" s="376" t="s">
        <v>141</v>
      </c>
    </row>
    <row r="131" spans="2:22" ht="15.75" thickBot="1">
      <c r="B131" s="496" t="s">
        <v>129</v>
      </c>
      <c r="C131" s="497"/>
      <c r="D131" s="497"/>
      <c r="E131" s="497"/>
      <c r="F131" s="497"/>
      <c r="G131" s="497"/>
      <c r="H131" s="497"/>
      <c r="I131" s="497"/>
      <c r="J131" s="497"/>
      <c r="K131" s="497"/>
      <c r="L131" s="497"/>
      <c r="M131" s="497"/>
      <c r="N131" s="497"/>
      <c r="O131" s="497"/>
      <c r="P131" s="497"/>
      <c r="Q131" s="497"/>
      <c r="R131" s="497"/>
      <c r="S131" s="497"/>
      <c r="T131" s="497"/>
      <c r="U131" s="497"/>
      <c r="V131" s="497"/>
    </row>
    <row r="132" spans="2:22" ht="26.25" thickBot="1">
      <c r="B132" s="331" t="s">
        <v>22</v>
      </c>
      <c r="C132" s="332"/>
      <c r="D132" s="332"/>
      <c r="E132" s="332"/>
      <c r="F132" s="332"/>
      <c r="G132" s="332"/>
      <c r="H132" s="332"/>
      <c r="I132" s="332"/>
      <c r="J132" s="332"/>
      <c r="K132" s="332"/>
      <c r="L132" s="344"/>
      <c r="M132" s="344" t="s">
        <v>186</v>
      </c>
      <c r="N132" s="345" t="s">
        <v>139</v>
      </c>
      <c r="O132" s="345" t="s">
        <v>130</v>
      </c>
      <c r="P132" s="332" t="s">
        <v>131</v>
      </c>
      <c r="Q132" s="333" t="s">
        <v>132</v>
      </c>
      <c r="R132" s="333" t="s">
        <v>133</v>
      </c>
      <c r="S132" s="334" t="s">
        <v>134</v>
      </c>
      <c r="T132" s="335" t="s">
        <v>135</v>
      </c>
      <c r="U132" s="335" t="s">
        <v>136</v>
      </c>
      <c r="V132" s="337" t="s">
        <v>201</v>
      </c>
    </row>
    <row r="133" spans="2:22">
      <c r="B133" s="350">
        <f>+'Cost incurred - Nominal Values'!B12</f>
        <v>82566965</v>
      </c>
      <c r="C133" s="44"/>
      <c r="D133" s="44"/>
      <c r="E133" s="44"/>
      <c r="F133" s="44"/>
      <c r="G133" s="44"/>
      <c r="H133" s="44"/>
      <c r="I133" s="44"/>
      <c r="J133" s="44"/>
      <c r="K133" s="44"/>
      <c r="L133" s="44"/>
      <c r="M133" s="58"/>
      <c r="N133" s="351">
        <f>FVSCHEDULE('Cost incurred - Nominal Values'!N133,Methodology!B$2:H$2)</f>
        <v>6056.2303256110363</v>
      </c>
      <c r="O133" s="351">
        <f>FVSCHEDULE('Cost incurred - Nominal Values'!O133,Methodology!C$2:I$2)</f>
        <v>0</v>
      </c>
      <c r="P133" s="351">
        <f>FVSCHEDULE('Cost incurred - Nominal Values'!P133,Methodology!D$2:J$2)</f>
        <v>0</v>
      </c>
      <c r="Q133" s="351">
        <f>FVSCHEDULE('Cost incurred - Nominal Values'!Q133,Methodology!E$2:K$2)</f>
        <v>0</v>
      </c>
      <c r="R133" s="351">
        <f>FVSCHEDULE('Cost incurred - Nominal Values'!R133,Methodology!F$2:L$2)</f>
        <v>0</v>
      </c>
      <c r="S133" s="351">
        <f>FVSCHEDULE('Cost incurred - Nominal Values'!S133,Methodology!G$2:M$2)</f>
        <v>0</v>
      </c>
      <c r="T133" s="351">
        <f>FVSCHEDULE('Cost incurred - Nominal Values'!T133,Methodology!H$2:N$2)</f>
        <v>0</v>
      </c>
      <c r="U133" s="351">
        <f>FVSCHEDULE('Cost incurred - Nominal Values'!U133,Methodology!I$2:O$2)</f>
        <v>0</v>
      </c>
      <c r="V133" s="339">
        <f>SUM(N133:U133)</f>
        <v>6056.2303256110363</v>
      </c>
    </row>
    <row r="134" spans="2:22">
      <c r="B134" s="350">
        <f>+'Cost incurred - Nominal Values'!B13</f>
        <v>81642836</v>
      </c>
      <c r="C134" s="58"/>
      <c r="D134" s="58"/>
      <c r="E134" s="58"/>
      <c r="F134" s="58"/>
      <c r="G134" s="58"/>
      <c r="H134" s="58"/>
      <c r="I134" s="58"/>
      <c r="J134" s="58"/>
      <c r="K134" s="58"/>
      <c r="L134" s="58"/>
      <c r="M134" s="58"/>
      <c r="N134" s="351">
        <f>FVSCHEDULE('Cost incurred - Nominal Values'!N134,Methodology!B$2:H$2)</f>
        <v>0</v>
      </c>
      <c r="O134" s="351">
        <f>FVSCHEDULE('Cost incurred - Nominal Values'!O134,Methodology!C$2:I$2)</f>
        <v>0</v>
      </c>
      <c r="P134" s="351">
        <f>FVSCHEDULE('Cost incurred - Nominal Values'!P134,Methodology!D$2:J$2)</f>
        <v>0</v>
      </c>
      <c r="Q134" s="351">
        <f>FVSCHEDULE('Cost incurred - Nominal Values'!Q134,Methodology!E$2:K$2)</f>
        <v>0</v>
      </c>
      <c r="R134" s="351">
        <f>FVSCHEDULE('Cost incurred - Nominal Values'!R134,Methodology!F$2:L$2)</f>
        <v>0</v>
      </c>
      <c r="S134" s="351">
        <f>FVSCHEDULE('Cost incurred - Nominal Values'!S134,Methodology!G$2:M$2)</f>
        <v>0</v>
      </c>
      <c r="T134" s="351">
        <f>FVSCHEDULE('Cost incurred - Nominal Values'!T134,Methodology!H$2:N$2)</f>
        <v>0</v>
      </c>
      <c r="U134" s="351">
        <f>FVSCHEDULE('Cost incurred - Nominal Values'!U134,Methodology!I$2:O$2)</f>
        <v>0</v>
      </c>
      <c r="V134" s="339">
        <f t="shared" ref="V134:V151" si="6">SUM(N134:U134)</f>
        <v>0</v>
      </c>
    </row>
    <row r="135" spans="2:22">
      <c r="B135" s="350" t="str">
        <f>+'Cost incurred - Nominal Values'!B14</f>
        <v>82647119</v>
      </c>
      <c r="C135" s="58"/>
      <c r="D135" s="58"/>
      <c r="E135" s="58"/>
      <c r="F135" s="58"/>
      <c r="G135" s="58"/>
      <c r="H135" s="58"/>
      <c r="I135" s="58"/>
      <c r="J135" s="58"/>
      <c r="K135" s="58"/>
      <c r="L135" s="58"/>
      <c r="M135" s="58"/>
      <c r="N135" s="351">
        <f>FVSCHEDULE('Cost incurred - Nominal Values'!N135,Methodology!B$2:H$2)</f>
        <v>0</v>
      </c>
      <c r="O135" s="351">
        <f>FVSCHEDULE('Cost incurred - Nominal Values'!O135,Methodology!C$2:I$2)</f>
        <v>1239573.4971844249</v>
      </c>
      <c r="P135" s="351">
        <f>FVSCHEDULE('Cost incurred - Nominal Values'!P135,Methodology!D$2:J$2)</f>
        <v>0</v>
      </c>
      <c r="Q135" s="351">
        <f>FVSCHEDULE('Cost incurred - Nominal Values'!Q135,Methodology!E$2:K$2)</f>
        <v>0</v>
      </c>
      <c r="R135" s="351">
        <f>FVSCHEDULE('Cost incurred - Nominal Values'!R135,Methodology!F$2:L$2)</f>
        <v>0</v>
      </c>
      <c r="S135" s="351">
        <f>FVSCHEDULE('Cost incurred - Nominal Values'!S135,Methodology!G$2:M$2)</f>
        <v>0</v>
      </c>
      <c r="T135" s="351">
        <f>FVSCHEDULE('Cost incurred - Nominal Values'!T135,Methodology!H$2:N$2)</f>
        <v>0</v>
      </c>
      <c r="U135" s="351">
        <f>FVSCHEDULE('Cost incurred - Nominal Values'!U135,Methodology!I$2:O$2)</f>
        <v>0</v>
      </c>
      <c r="V135" s="339">
        <f t="shared" si="6"/>
        <v>1239573.4971844249</v>
      </c>
    </row>
    <row r="136" spans="2:22">
      <c r="B136" s="350" t="str">
        <f>+'Cost incurred - Nominal Values'!B15</f>
        <v>82750215</v>
      </c>
      <c r="C136" s="58"/>
      <c r="D136" s="58"/>
      <c r="E136" s="58"/>
      <c r="F136" s="58"/>
      <c r="G136" s="58"/>
      <c r="H136" s="58"/>
      <c r="I136" s="58"/>
      <c r="J136" s="58"/>
      <c r="K136" s="58"/>
      <c r="L136" s="58"/>
      <c r="M136" s="58"/>
      <c r="N136" s="351">
        <f>FVSCHEDULE('Cost incurred - Nominal Values'!N136,Methodology!B$2:H$2)</f>
        <v>0</v>
      </c>
      <c r="O136" s="351">
        <f>FVSCHEDULE('Cost incurred - Nominal Values'!O136,Methodology!C$2:I$2)</f>
        <v>0</v>
      </c>
      <c r="P136" s="351">
        <f>FVSCHEDULE('Cost incurred - Nominal Values'!P136,Methodology!D$2:J$2)</f>
        <v>131672.48961970911</v>
      </c>
      <c r="Q136" s="351">
        <f>FVSCHEDULE('Cost incurred - Nominal Values'!Q136,Methodology!E$2:K$2)</f>
        <v>0</v>
      </c>
      <c r="R136" s="351">
        <f>FVSCHEDULE('Cost incurred - Nominal Values'!R136,Methodology!F$2:L$2)</f>
        <v>0</v>
      </c>
      <c r="S136" s="351">
        <f>FVSCHEDULE('Cost incurred - Nominal Values'!S136,Methodology!G$2:M$2)</f>
        <v>0</v>
      </c>
      <c r="T136" s="351">
        <f>FVSCHEDULE('Cost incurred - Nominal Values'!T136,Methodology!H$2:N$2)</f>
        <v>0</v>
      </c>
      <c r="U136" s="351">
        <f>FVSCHEDULE('Cost incurred - Nominal Values'!U136,Methodology!I$2:O$2)</f>
        <v>0</v>
      </c>
      <c r="V136" s="339">
        <f t="shared" si="6"/>
        <v>131672.48961970911</v>
      </c>
    </row>
    <row r="137" spans="2:22">
      <c r="B137" s="350">
        <f>+'Cost incurred - Nominal Values'!B16</f>
        <v>50086704</v>
      </c>
      <c r="C137" s="58"/>
      <c r="D137" s="58"/>
      <c r="E137" s="58"/>
      <c r="F137" s="58"/>
      <c r="G137" s="58"/>
      <c r="H137" s="58"/>
      <c r="I137" s="58"/>
      <c r="J137" s="58"/>
      <c r="K137" s="58"/>
      <c r="L137" s="58"/>
      <c r="M137" s="58"/>
      <c r="N137" s="351">
        <f>FVSCHEDULE('Cost incurred - Nominal Values'!N137,Methodology!B$2:H$2)</f>
        <v>0</v>
      </c>
      <c r="O137" s="351">
        <f>FVSCHEDULE('Cost incurred - Nominal Values'!O137,Methodology!C$2:I$2)</f>
        <v>0</v>
      </c>
      <c r="P137" s="351">
        <f>FVSCHEDULE('Cost incurred - Nominal Values'!P137,Methodology!D$2:J$2)</f>
        <v>0</v>
      </c>
      <c r="Q137" s="351">
        <f>FVSCHEDULE('Cost incurred - Nominal Values'!Q137,Methodology!E$2:K$2)</f>
        <v>0</v>
      </c>
      <c r="R137" s="351">
        <f>FVSCHEDULE('Cost incurred - Nominal Values'!R137,Methodology!F$2:L$2)</f>
        <v>0</v>
      </c>
      <c r="S137" s="351">
        <f>FVSCHEDULE('Cost incurred - Nominal Values'!S137,Methodology!G$2:M$2)</f>
        <v>0</v>
      </c>
      <c r="T137" s="351">
        <f>FVSCHEDULE('Cost incurred - Nominal Values'!T137,Methodology!H$2:N$2)</f>
        <v>0</v>
      </c>
      <c r="U137" s="351">
        <f>FVSCHEDULE('Cost incurred - Nominal Values'!U137,Methodology!I$2:O$2)</f>
        <v>0</v>
      </c>
      <c r="V137" s="339">
        <f t="shared" si="6"/>
        <v>0</v>
      </c>
    </row>
    <row r="138" spans="2:22">
      <c r="B138" s="350">
        <f>+'Cost incurred - Nominal Values'!B17</f>
        <v>81518239</v>
      </c>
      <c r="C138" s="58"/>
      <c r="D138" s="58"/>
      <c r="E138" s="58"/>
      <c r="F138" s="58"/>
      <c r="G138" s="58"/>
      <c r="H138" s="58"/>
      <c r="I138" s="58"/>
      <c r="J138" s="58"/>
      <c r="K138" s="58"/>
      <c r="L138" s="58"/>
      <c r="M138" s="58"/>
      <c r="N138" s="351">
        <f>FVSCHEDULE('Cost incurred - Nominal Values'!N138,Methodology!B$2:H$2)</f>
        <v>0</v>
      </c>
      <c r="O138" s="351">
        <f>FVSCHEDULE('Cost incurred - Nominal Values'!O138,Methodology!C$2:I$2)</f>
        <v>0</v>
      </c>
      <c r="P138" s="351">
        <f>FVSCHEDULE('Cost incurred - Nominal Values'!P138,Methodology!D$2:J$2)</f>
        <v>0</v>
      </c>
      <c r="Q138" s="351">
        <f>FVSCHEDULE('Cost incurred - Nominal Values'!Q138,Methodology!E$2:K$2)</f>
        <v>0</v>
      </c>
      <c r="R138" s="351">
        <f>FVSCHEDULE('Cost incurred - Nominal Values'!R138,Methodology!F$2:L$2)</f>
        <v>0</v>
      </c>
      <c r="S138" s="351">
        <f>FVSCHEDULE('Cost incurred - Nominal Values'!S138,Methodology!G$2:M$2)</f>
        <v>0</v>
      </c>
      <c r="T138" s="351">
        <f>FVSCHEDULE('Cost incurred - Nominal Values'!T138,Methodology!H$2:N$2)</f>
        <v>0</v>
      </c>
      <c r="U138" s="351">
        <f>FVSCHEDULE('Cost incurred - Nominal Values'!U138,Methodology!I$2:O$2)</f>
        <v>0</v>
      </c>
      <c r="V138" s="339">
        <f t="shared" si="6"/>
        <v>0</v>
      </c>
    </row>
    <row r="139" spans="2:22">
      <c r="B139" s="350">
        <f>+'Cost incurred - Nominal Values'!B18</f>
        <v>60331401</v>
      </c>
      <c r="C139" s="58"/>
      <c r="D139" s="58"/>
      <c r="E139" s="58"/>
      <c r="F139" s="58"/>
      <c r="G139" s="58"/>
      <c r="H139" s="58"/>
      <c r="I139" s="58"/>
      <c r="J139" s="58"/>
      <c r="K139" s="58"/>
      <c r="L139" s="58"/>
      <c r="M139" s="58"/>
      <c r="N139" s="351">
        <f>FVSCHEDULE('Cost incurred - Nominal Values'!N139,Methodology!B$2:H$2)</f>
        <v>0</v>
      </c>
      <c r="O139" s="351">
        <f>FVSCHEDULE('Cost incurred - Nominal Values'!O139,Methodology!C$2:I$2)</f>
        <v>0</v>
      </c>
      <c r="P139" s="351">
        <f>FVSCHEDULE('Cost incurred - Nominal Values'!P139,Methodology!D$2:J$2)</f>
        <v>0</v>
      </c>
      <c r="Q139" s="351">
        <f>FVSCHEDULE('Cost incurred - Nominal Values'!Q139,Methodology!E$2:K$2)</f>
        <v>0</v>
      </c>
      <c r="R139" s="351">
        <f>FVSCHEDULE('Cost incurred - Nominal Values'!R139,Methodology!F$2:L$2)</f>
        <v>0</v>
      </c>
      <c r="S139" s="351">
        <f>FVSCHEDULE('Cost incurred - Nominal Values'!S139,Methodology!G$2:M$2)</f>
        <v>0</v>
      </c>
      <c r="T139" s="351">
        <f>FVSCHEDULE('Cost incurred - Nominal Values'!T139,Methodology!H$2:N$2)</f>
        <v>0</v>
      </c>
      <c r="U139" s="351">
        <f>FVSCHEDULE('Cost incurred - Nominal Values'!U139,Methodology!I$2:O$2)</f>
        <v>0</v>
      </c>
      <c r="V139" s="339">
        <f t="shared" si="6"/>
        <v>0</v>
      </c>
    </row>
    <row r="140" spans="2:22">
      <c r="B140" s="350">
        <f>+'Cost incurred - Nominal Values'!B19</f>
        <v>60330485</v>
      </c>
      <c r="C140" s="58"/>
      <c r="D140" s="58"/>
      <c r="E140" s="58"/>
      <c r="F140" s="58"/>
      <c r="G140" s="58"/>
      <c r="H140" s="58"/>
      <c r="I140" s="58"/>
      <c r="J140" s="58"/>
      <c r="K140" s="58"/>
      <c r="L140" s="58"/>
      <c r="M140" s="58"/>
      <c r="N140" s="351">
        <f>FVSCHEDULE('Cost incurred - Nominal Values'!N140,Methodology!B$2:H$2)</f>
        <v>0</v>
      </c>
      <c r="O140" s="351">
        <f>FVSCHEDULE('Cost incurred - Nominal Values'!O140,Methodology!C$2:I$2)</f>
        <v>0</v>
      </c>
      <c r="P140" s="351">
        <f>FVSCHEDULE('Cost incurred - Nominal Values'!P140,Methodology!D$2:J$2)</f>
        <v>0</v>
      </c>
      <c r="Q140" s="351">
        <f>FVSCHEDULE('Cost incurred - Nominal Values'!Q140,Methodology!E$2:K$2)</f>
        <v>0</v>
      </c>
      <c r="R140" s="351">
        <f>FVSCHEDULE('Cost incurred - Nominal Values'!R140,Methodology!F$2:L$2)</f>
        <v>0</v>
      </c>
      <c r="S140" s="351">
        <f>FVSCHEDULE('Cost incurred - Nominal Values'!S140,Methodology!G$2:M$2)</f>
        <v>0</v>
      </c>
      <c r="T140" s="351">
        <f>FVSCHEDULE('Cost incurred - Nominal Values'!T140,Methodology!H$2:N$2)</f>
        <v>0</v>
      </c>
      <c r="U140" s="351">
        <f>FVSCHEDULE('Cost incurred - Nominal Values'!U140,Methodology!I$2:O$2)</f>
        <v>0</v>
      </c>
      <c r="V140" s="339">
        <f t="shared" si="6"/>
        <v>0</v>
      </c>
    </row>
    <row r="141" spans="2:22">
      <c r="B141" s="350">
        <f>+'Cost incurred - Nominal Values'!B20</f>
        <v>50000098</v>
      </c>
      <c r="C141" s="58"/>
      <c r="D141" s="58"/>
      <c r="E141" s="58"/>
      <c r="F141" s="58"/>
      <c r="G141" s="58"/>
      <c r="H141" s="58"/>
      <c r="I141" s="58"/>
      <c r="J141" s="58"/>
      <c r="K141" s="58"/>
      <c r="L141" s="58"/>
      <c r="M141" s="58"/>
      <c r="N141" s="351">
        <f>FVSCHEDULE('Cost incurred - Nominal Values'!N141,Methodology!B$2:H$2)</f>
        <v>0</v>
      </c>
      <c r="O141" s="351">
        <f>FVSCHEDULE('Cost incurred - Nominal Values'!O141,Methodology!C$2:I$2)</f>
        <v>0</v>
      </c>
      <c r="P141" s="351">
        <f>FVSCHEDULE('Cost incurred - Nominal Values'!P141,Methodology!D$2:J$2)</f>
        <v>0</v>
      </c>
      <c r="Q141" s="351">
        <f>FVSCHEDULE('Cost incurred - Nominal Values'!Q141,Methodology!E$2:K$2)</f>
        <v>0</v>
      </c>
      <c r="R141" s="351">
        <f>FVSCHEDULE('Cost incurred - Nominal Values'!R141,Methodology!F$2:L$2)</f>
        <v>0</v>
      </c>
      <c r="S141" s="351">
        <f>FVSCHEDULE('Cost incurred - Nominal Values'!S141,Methodology!G$2:M$2)</f>
        <v>0</v>
      </c>
      <c r="T141" s="351">
        <f>FVSCHEDULE('Cost incurred - Nominal Values'!T141,Methodology!H$2:N$2)</f>
        <v>0</v>
      </c>
      <c r="U141" s="351">
        <f>FVSCHEDULE('Cost incurred - Nominal Values'!U141,Methodology!I$2:O$2)</f>
        <v>0</v>
      </c>
      <c r="V141" s="339">
        <f t="shared" si="6"/>
        <v>0</v>
      </c>
    </row>
    <row r="142" spans="2:22">
      <c r="B142" s="350">
        <f>+'Cost incurred - Nominal Values'!B21</f>
        <v>50000188</v>
      </c>
      <c r="C142" s="58"/>
      <c r="D142" s="58"/>
      <c r="E142" s="58"/>
      <c r="F142" s="58"/>
      <c r="G142" s="58"/>
      <c r="H142" s="58"/>
      <c r="I142" s="58"/>
      <c r="J142" s="58"/>
      <c r="K142" s="58"/>
      <c r="L142" s="58"/>
      <c r="M142" s="58"/>
      <c r="N142" s="351">
        <f>FVSCHEDULE('Cost incurred - Nominal Values'!N142,Methodology!B$2:H$2)</f>
        <v>0</v>
      </c>
      <c r="O142" s="351">
        <f>FVSCHEDULE('Cost incurred - Nominal Values'!O142,Methodology!C$2:I$2)</f>
        <v>0</v>
      </c>
      <c r="P142" s="351">
        <f>FVSCHEDULE('Cost incurred - Nominal Values'!P142,Methodology!D$2:J$2)</f>
        <v>0</v>
      </c>
      <c r="Q142" s="351">
        <f>FVSCHEDULE('Cost incurred - Nominal Values'!Q142,Methodology!E$2:K$2)</f>
        <v>0</v>
      </c>
      <c r="R142" s="351">
        <f>FVSCHEDULE('Cost incurred - Nominal Values'!R142,Methodology!F$2:L$2)</f>
        <v>0</v>
      </c>
      <c r="S142" s="351">
        <f>FVSCHEDULE('Cost incurred - Nominal Values'!S142,Methodology!G$2:M$2)</f>
        <v>0</v>
      </c>
      <c r="T142" s="351">
        <f>FVSCHEDULE('Cost incurred - Nominal Values'!T142,Methodology!H$2:N$2)</f>
        <v>0</v>
      </c>
      <c r="U142" s="351">
        <f>FVSCHEDULE('Cost incurred - Nominal Values'!U142,Methodology!I$2:O$2)</f>
        <v>0</v>
      </c>
      <c r="V142" s="339">
        <f t="shared" si="6"/>
        <v>0</v>
      </c>
    </row>
    <row r="143" spans="2:22">
      <c r="B143" s="350" t="str">
        <f>+'Cost incurred - Nominal Values'!B22</f>
        <v>20006664</v>
      </c>
      <c r="C143" s="58"/>
      <c r="D143" s="58"/>
      <c r="E143" s="58"/>
      <c r="F143" s="58"/>
      <c r="G143" s="58"/>
      <c r="H143" s="58"/>
      <c r="I143" s="58"/>
      <c r="J143" s="58"/>
      <c r="K143" s="58"/>
      <c r="L143" s="58"/>
      <c r="M143" s="58"/>
      <c r="N143" s="351">
        <f>FVSCHEDULE('Cost incurred - Nominal Values'!N143,Methodology!B$2:H$2)</f>
        <v>0</v>
      </c>
      <c r="O143" s="351">
        <f>FVSCHEDULE('Cost incurred - Nominal Values'!O143,Methodology!C$2:I$2)</f>
        <v>0</v>
      </c>
      <c r="P143" s="351">
        <f>FVSCHEDULE('Cost incurred - Nominal Values'!P143,Methodology!D$2:J$2)</f>
        <v>0</v>
      </c>
      <c r="Q143" s="351">
        <f>FVSCHEDULE('Cost incurred - Nominal Values'!Q143,Methodology!E$2:K$2)</f>
        <v>0</v>
      </c>
      <c r="R143" s="351">
        <f>FVSCHEDULE('Cost incurred - Nominal Values'!R143,Methodology!F$2:L$2)</f>
        <v>0</v>
      </c>
      <c r="S143" s="351">
        <f>FVSCHEDULE('Cost incurred - Nominal Values'!S143,Methodology!G$2:M$2)</f>
        <v>0</v>
      </c>
      <c r="T143" s="351">
        <f>FVSCHEDULE('Cost incurred - Nominal Values'!T143,Methodology!H$2:N$2)</f>
        <v>0</v>
      </c>
      <c r="U143" s="351">
        <f>FVSCHEDULE('Cost incurred - Nominal Values'!U143,Methodology!I$2:O$2)</f>
        <v>0</v>
      </c>
      <c r="V143" s="339">
        <f t="shared" si="6"/>
        <v>0</v>
      </c>
    </row>
    <row r="144" spans="2:22">
      <c r="B144" s="350" t="str">
        <f>+'Cost incurred - Nominal Values'!B23</f>
        <v>82709921</v>
      </c>
      <c r="C144" s="58"/>
      <c r="D144" s="58"/>
      <c r="E144" s="58"/>
      <c r="F144" s="58"/>
      <c r="G144" s="58"/>
      <c r="H144" s="58"/>
      <c r="I144" s="58"/>
      <c r="J144" s="58"/>
      <c r="K144" s="58"/>
      <c r="L144" s="58"/>
      <c r="M144" s="58"/>
      <c r="N144" s="351">
        <f>FVSCHEDULE('Cost incurred - Nominal Values'!N144,Methodology!B$2:H$2)</f>
        <v>0</v>
      </c>
      <c r="O144" s="351">
        <f>FVSCHEDULE('Cost incurred - Nominal Values'!O144,Methodology!C$2:I$2)</f>
        <v>0</v>
      </c>
      <c r="P144" s="351">
        <f>FVSCHEDULE('Cost incurred - Nominal Values'!P144,Methodology!D$2:J$2)</f>
        <v>0</v>
      </c>
      <c r="Q144" s="351">
        <f>FVSCHEDULE('Cost incurred - Nominal Values'!Q144,Methodology!E$2:K$2)</f>
        <v>0</v>
      </c>
      <c r="R144" s="351">
        <f>FVSCHEDULE('Cost incurred - Nominal Values'!R144,Methodology!F$2:L$2)</f>
        <v>0</v>
      </c>
      <c r="S144" s="351">
        <f>FVSCHEDULE('Cost incurred - Nominal Values'!S144,Methodology!G$2:M$2)</f>
        <v>0</v>
      </c>
      <c r="T144" s="351">
        <f>FVSCHEDULE('Cost incurred - Nominal Values'!T144,Methodology!H$2:N$2)</f>
        <v>0</v>
      </c>
      <c r="U144" s="351">
        <f>FVSCHEDULE('Cost incurred - Nominal Values'!U144,Methodology!I$2:O$2)</f>
        <v>0</v>
      </c>
      <c r="V144" s="339">
        <f t="shared" si="6"/>
        <v>0</v>
      </c>
    </row>
    <row r="145" spans="2:22">
      <c r="B145" s="350">
        <f>+'Cost incurred - Nominal Values'!B24</f>
        <v>82613011</v>
      </c>
      <c r="C145" s="58"/>
      <c r="D145" s="58"/>
      <c r="E145" s="58"/>
      <c r="F145" s="58"/>
      <c r="G145" s="58"/>
      <c r="H145" s="58"/>
      <c r="I145" s="58"/>
      <c r="J145" s="58"/>
      <c r="K145" s="58"/>
      <c r="L145" s="58"/>
      <c r="M145" s="58"/>
      <c r="N145" s="351">
        <f>FVSCHEDULE('Cost incurred - Nominal Values'!N145,Methodology!B$2:H$2)</f>
        <v>0</v>
      </c>
      <c r="O145" s="351">
        <f>FVSCHEDULE('Cost incurred - Nominal Values'!O145,Methodology!C$2:I$2)</f>
        <v>0</v>
      </c>
      <c r="P145" s="351">
        <f>FVSCHEDULE('Cost incurred - Nominal Values'!P145,Methodology!D$2:J$2)</f>
        <v>0</v>
      </c>
      <c r="Q145" s="351">
        <f>FVSCHEDULE('Cost incurred - Nominal Values'!Q145,Methodology!E$2:K$2)</f>
        <v>0</v>
      </c>
      <c r="R145" s="351">
        <f>FVSCHEDULE('Cost incurred - Nominal Values'!R145,Methodology!F$2:L$2)</f>
        <v>0</v>
      </c>
      <c r="S145" s="351">
        <f>FVSCHEDULE('Cost incurred - Nominal Values'!S145,Methodology!G$2:M$2)</f>
        <v>0</v>
      </c>
      <c r="T145" s="351">
        <f>FVSCHEDULE('Cost incurred - Nominal Values'!T145,Methodology!H$2:N$2)</f>
        <v>0</v>
      </c>
      <c r="U145" s="351">
        <f>FVSCHEDULE('Cost incurred - Nominal Values'!U145,Methodology!I$2:O$2)</f>
        <v>0</v>
      </c>
      <c r="V145" s="339">
        <f t="shared" si="6"/>
        <v>0</v>
      </c>
    </row>
    <row r="146" spans="2:22">
      <c r="B146" s="350">
        <f>+'Cost incurred - Nominal Values'!B25</f>
        <v>82550255</v>
      </c>
      <c r="C146" s="58"/>
      <c r="D146" s="58"/>
      <c r="E146" s="58"/>
      <c r="F146" s="58"/>
      <c r="G146" s="58"/>
      <c r="H146" s="58"/>
      <c r="I146" s="58"/>
      <c r="J146" s="58"/>
      <c r="K146" s="58"/>
      <c r="L146" s="58"/>
      <c r="M146" s="58"/>
      <c r="N146" s="351">
        <f>FVSCHEDULE('Cost incurred - Nominal Values'!N146,Methodology!B$2:H$2)</f>
        <v>0</v>
      </c>
      <c r="O146" s="351">
        <f>FVSCHEDULE('Cost incurred - Nominal Values'!O146,Methodology!C$2:I$2)</f>
        <v>0</v>
      </c>
      <c r="P146" s="351">
        <f>FVSCHEDULE('Cost incurred - Nominal Values'!P146,Methodology!D$2:J$2)</f>
        <v>0</v>
      </c>
      <c r="Q146" s="351">
        <f>FVSCHEDULE('Cost incurred - Nominal Values'!Q146,Methodology!E$2:K$2)</f>
        <v>0</v>
      </c>
      <c r="R146" s="351">
        <f>FVSCHEDULE('Cost incurred - Nominal Values'!R146,Methodology!F$2:L$2)</f>
        <v>0</v>
      </c>
      <c r="S146" s="351">
        <f>FVSCHEDULE('Cost incurred - Nominal Values'!S146,Methodology!G$2:M$2)</f>
        <v>0</v>
      </c>
      <c r="T146" s="351">
        <f>FVSCHEDULE('Cost incurred - Nominal Values'!T146,Methodology!H$2:N$2)</f>
        <v>0</v>
      </c>
      <c r="U146" s="351">
        <f>FVSCHEDULE('Cost incurred - Nominal Values'!U146,Methodology!I$2:O$2)</f>
        <v>0</v>
      </c>
      <c r="V146" s="339">
        <f t="shared" si="6"/>
        <v>0</v>
      </c>
    </row>
    <row r="147" spans="2:22">
      <c r="B147" s="350">
        <f>+'Cost incurred - Nominal Values'!B26</f>
        <v>82618594</v>
      </c>
      <c r="C147" s="58"/>
      <c r="D147" s="58"/>
      <c r="E147" s="58"/>
      <c r="F147" s="58"/>
      <c r="G147" s="58"/>
      <c r="H147" s="58"/>
      <c r="I147" s="58"/>
      <c r="J147" s="58"/>
      <c r="K147" s="58"/>
      <c r="L147" s="58"/>
      <c r="M147" s="58"/>
      <c r="N147" s="351">
        <f>FVSCHEDULE('Cost incurred - Nominal Values'!N147,Methodology!B$2:H$2)</f>
        <v>0</v>
      </c>
      <c r="O147" s="351">
        <f>FVSCHEDULE('Cost incurred - Nominal Values'!O147,Methodology!C$2:I$2)</f>
        <v>0</v>
      </c>
      <c r="P147" s="351">
        <f>FVSCHEDULE('Cost incurred - Nominal Values'!P147,Methodology!D$2:J$2)</f>
        <v>0</v>
      </c>
      <c r="Q147" s="351">
        <f>FVSCHEDULE('Cost incurred - Nominal Values'!Q147,Methodology!E$2:K$2)</f>
        <v>0</v>
      </c>
      <c r="R147" s="351">
        <f>FVSCHEDULE('Cost incurred - Nominal Values'!R147,Methodology!F$2:L$2)</f>
        <v>0</v>
      </c>
      <c r="S147" s="351">
        <f>FVSCHEDULE('Cost incurred - Nominal Values'!S147,Methodology!G$2:M$2)</f>
        <v>0</v>
      </c>
      <c r="T147" s="351">
        <f>FVSCHEDULE('Cost incurred - Nominal Values'!T147,Methodology!H$2:N$2)</f>
        <v>0</v>
      </c>
      <c r="U147" s="351">
        <f>FVSCHEDULE('Cost incurred - Nominal Values'!U147,Methodology!I$2:O$2)</f>
        <v>0</v>
      </c>
      <c r="V147" s="339">
        <f t="shared" si="6"/>
        <v>0</v>
      </c>
    </row>
    <row r="148" spans="2:22">
      <c r="B148" s="350">
        <f>+'Cost incurred - Nominal Values'!B27</f>
        <v>82772842</v>
      </c>
      <c r="C148" s="58"/>
      <c r="D148" s="58"/>
      <c r="E148" s="58"/>
      <c r="F148" s="58"/>
      <c r="G148" s="58"/>
      <c r="H148" s="58"/>
      <c r="I148" s="58"/>
      <c r="J148" s="58"/>
      <c r="K148" s="58"/>
      <c r="L148" s="58"/>
      <c r="M148" s="58"/>
      <c r="N148" s="351">
        <f>FVSCHEDULE('Cost incurred - Nominal Values'!N148,Methodology!B$2:H$2)</f>
        <v>0</v>
      </c>
      <c r="O148" s="351">
        <f>FVSCHEDULE('Cost incurred - Nominal Values'!O148,Methodology!C$2:I$2)</f>
        <v>0</v>
      </c>
      <c r="P148" s="351">
        <f>FVSCHEDULE('Cost incurred - Nominal Values'!P148,Methodology!D$2:J$2)</f>
        <v>0</v>
      </c>
      <c r="Q148" s="351">
        <f>FVSCHEDULE('Cost incurred - Nominal Values'!Q148,Methodology!E$2:K$2)</f>
        <v>0</v>
      </c>
      <c r="R148" s="351">
        <f>FVSCHEDULE('Cost incurred - Nominal Values'!R148,Methodology!F$2:L$2)</f>
        <v>0</v>
      </c>
      <c r="S148" s="351">
        <f>FVSCHEDULE('Cost incurred - Nominal Values'!S148,Methodology!G$2:M$2)</f>
        <v>0</v>
      </c>
      <c r="T148" s="351">
        <f>FVSCHEDULE('Cost incurred - Nominal Values'!T148,Methodology!H$2:N$2)</f>
        <v>0</v>
      </c>
      <c r="U148" s="351">
        <f>FVSCHEDULE('Cost incurred - Nominal Values'!U148,Methodology!I$2:O$2)</f>
        <v>0</v>
      </c>
      <c r="V148" s="339">
        <f t="shared" si="6"/>
        <v>0</v>
      </c>
    </row>
    <row r="149" spans="2:22">
      <c r="B149" s="350" t="str">
        <f>+'Cost incurred - Nominal Values'!B28</f>
        <v>20020706</v>
      </c>
      <c r="C149" s="58"/>
      <c r="D149" s="58"/>
      <c r="E149" s="58"/>
      <c r="F149" s="58"/>
      <c r="G149" s="58"/>
      <c r="H149" s="58"/>
      <c r="I149" s="58"/>
      <c r="J149" s="58"/>
      <c r="K149" s="58"/>
      <c r="L149" s="58"/>
      <c r="M149" s="58"/>
      <c r="N149" s="351">
        <f>FVSCHEDULE('Cost incurred - Nominal Values'!N149,Methodology!B$2:H$2)</f>
        <v>222163.25276358699</v>
      </c>
      <c r="O149" s="351">
        <f>FVSCHEDULE('Cost incurred - Nominal Values'!O149,Methodology!C$2:I$2)</f>
        <v>0</v>
      </c>
      <c r="P149" s="351">
        <f>FVSCHEDULE('Cost incurred - Nominal Values'!P149,Methodology!D$2:J$2)</f>
        <v>0</v>
      </c>
      <c r="Q149" s="351">
        <f>FVSCHEDULE('Cost incurred - Nominal Values'!Q149,Methodology!E$2:K$2)</f>
        <v>0</v>
      </c>
      <c r="R149" s="351">
        <f>FVSCHEDULE('Cost incurred - Nominal Values'!R149,Methodology!F$2:L$2)</f>
        <v>0</v>
      </c>
      <c r="S149" s="351">
        <f>FVSCHEDULE('Cost incurred - Nominal Values'!S149,Methodology!G$2:M$2)</f>
        <v>0</v>
      </c>
      <c r="T149" s="351">
        <f>FVSCHEDULE('Cost incurred - Nominal Values'!T149,Methodology!H$2:N$2)</f>
        <v>0</v>
      </c>
      <c r="U149" s="351">
        <f>FVSCHEDULE('Cost incurred - Nominal Values'!U149,Methodology!I$2:O$2)</f>
        <v>0</v>
      </c>
      <c r="V149" s="339">
        <f t="shared" si="6"/>
        <v>222163.25276358699</v>
      </c>
    </row>
    <row r="150" spans="2:22">
      <c r="B150" s="350">
        <f>+'Cost incurred - Nominal Values'!B29</f>
        <v>82866131</v>
      </c>
      <c r="C150" s="58"/>
      <c r="D150" s="58"/>
      <c r="E150" s="58"/>
      <c r="F150" s="58"/>
      <c r="G150" s="58"/>
      <c r="H150" s="58"/>
      <c r="I150" s="58"/>
      <c r="J150" s="58"/>
      <c r="K150" s="58"/>
      <c r="L150" s="58"/>
      <c r="M150" s="58"/>
      <c r="N150" s="351">
        <f>FVSCHEDULE('Cost incurred - Nominal Values'!N150,Methodology!B$2:H$2)</f>
        <v>0</v>
      </c>
      <c r="O150" s="351">
        <f>FVSCHEDULE('Cost incurred - Nominal Values'!O150,Methodology!C$2:I$2)</f>
        <v>270527.78849996353</v>
      </c>
      <c r="P150" s="351">
        <f>FVSCHEDULE('Cost incurred - Nominal Values'!P150,Methodology!D$2:J$2)</f>
        <v>0</v>
      </c>
      <c r="Q150" s="351">
        <f>FVSCHEDULE('Cost incurred - Nominal Values'!Q150,Methodology!E$2:K$2)</f>
        <v>0</v>
      </c>
      <c r="R150" s="351">
        <f>FVSCHEDULE('Cost incurred - Nominal Values'!R150,Methodology!F$2:L$2)</f>
        <v>0</v>
      </c>
      <c r="S150" s="351">
        <f>FVSCHEDULE('Cost incurred - Nominal Values'!S150,Methodology!G$2:M$2)</f>
        <v>0</v>
      </c>
      <c r="T150" s="351">
        <f>FVSCHEDULE('Cost incurred - Nominal Values'!T150,Methodology!H$2:N$2)</f>
        <v>0</v>
      </c>
      <c r="U150" s="351">
        <f>FVSCHEDULE('Cost incurred - Nominal Values'!U150,Methodology!I$2:O$2)</f>
        <v>0</v>
      </c>
      <c r="V150" s="339">
        <f t="shared" si="6"/>
        <v>270527.78849996353</v>
      </c>
    </row>
    <row r="151" spans="2:22">
      <c r="B151" s="350">
        <f>+'Cost incurred - Nominal Values'!B30</f>
        <v>30064304</v>
      </c>
      <c r="C151" s="58"/>
      <c r="D151" s="58"/>
      <c r="E151" s="58"/>
      <c r="F151" s="58"/>
      <c r="G151" s="58"/>
      <c r="H151" s="58"/>
      <c r="I151" s="58"/>
      <c r="J151" s="58"/>
      <c r="K151" s="58"/>
      <c r="L151" s="58"/>
      <c r="M151" s="58"/>
      <c r="N151" s="351">
        <f>FVSCHEDULE('Cost incurred - Nominal Values'!N151,Methodology!B$2:H$2)</f>
        <v>0</v>
      </c>
      <c r="O151" s="351">
        <f>FVSCHEDULE('Cost incurred - Nominal Values'!O151,Methodology!C$2:I$2)</f>
        <v>0</v>
      </c>
      <c r="P151" s="351">
        <f>FVSCHEDULE('Cost incurred - Nominal Values'!P151,Methodology!D$2:J$2)</f>
        <v>0</v>
      </c>
      <c r="Q151" s="351">
        <f>FVSCHEDULE('Cost incurred - Nominal Values'!Q151,Methodology!E$2:K$2)</f>
        <v>0</v>
      </c>
      <c r="R151" s="351">
        <f>FVSCHEDULE('Cost incurred - Nominal Values'!R151,Methodology!F$2:L$2)</f>
        <v>0</v>
      </c>
      <c r="S151" s="351">
        <f>FVSCHEDULE('Cost incurred - Nominal Values'!S151,Methodology!G$2:M$2)</f>
        <v>0</v>
      </c>
      <c r="T151" s="351">
        <f>FVSCHEDULE('Cost incurred - Nominal Values'!T151,Methodology!H$2:N$2)</f>
        <v>0</v>
      </c>
      <c r="U151" s="351">
        <f>FVSCHEDULE('Cost incurred - Nominal Values'!U151,Methodology!I$2:O$2)</f>
        <v>0</v>
      </c>
      <c r="V151" s="339">
        <f t="shared" si="6"/>
        <v>0</v>
      </c>
    </row>
    <row r="152" spans="2:22">
      <c r="B152" s="350" t="str">
        <f>+'Cost incurred - Nominal Values'!B31</f>
        <v>82647119</v>
      </c>
      <c r="C152" s="58"/>
      <c r="D152" s="58"/>
      <c r="E152" s="58"/>
      <c r="F152" s="58"/>
      <c r="G152" s="58"/>
      <c r="H152" s="58"/>
      <c r="I152" s="58"/>
      <c r="J152" s="58"/>
      <c r="K152" s="58"/>
      <c r="L152" s="58"/>
      <c r="M152" s="58"/>
      <c r="N152" s="351">
        <f>FVSCHEDULE('Cost incurred - Nominal Values'!N152,Methodology!B$2:H$2)</f>
        <v>0</v>
      </c>
      <c r="O152" s="351">
        <f>FVSCHEDULE('Cost incurred - Nominal Values'!O152,Methodology!C$2:I$2)</f>
        <v>60614.659733817905</v>
      </c>
      <c r="P152" s="351">
        <f>FVSCHEDULE('Cost incurred - Nominal Values'!P152,Methodology!D$2:J$2)</f>
        <v>0</v>
      </c>
      <c r="Q152" s="351">
        <f>FVSCHEDULE('Cost incurred - Nominal Values'!Q152,Methodology!E$2:K$2)</f>
        <v>0</v>
      </c>
      <c r="R152" s="351">
        <f>FVSCHEDULE('Cost incurred - Nominal Values'!R152,Methodology!F$2:L$2)</f>
        <v>0</v>
      </c>
      <c r="S152" s="351">
        <f>FVSCHEDULE('Cost incurred - Nominal Values'!S152,Methodology!G$2:M$2)</f>
        <v>0</v>
      </c>
      <c r="T152" s="351">
        <f>FVSCHEDULE('Cost incurred - Nominal Values'!T152,Methodology!H$2:N$2)</f>
        <v>0</v>
      </c>
      <c r="U152" s="351">
        <f>FVSCHEDULE('Cost incurred - Nominal Values'!U152,Methodology!I$2:O$2)</f>
        <v>0</v>
      </c>
      <c r="V152" s="339">
        <f t="shared" ref="V152:V185" si="7">SUM(N152:U152)</f>
        <v>60614.659733817905</v>
      </c>
    </row>
    <row r="153" spans="2:22">
      <c r="B153" s="350" t="str">
        <f>+'Cost incurred - Nominal Values'!B32</f>
        <v>20011587</v>
      </c>
      <c r="C153" s="58"/>
      <c r="D153" s="58"/>
      <c r="E153" s="58"/>
      <c r="F153" s="58"/>
      <c r="G153" s="58"/>
      <c r="H153" s="58"/>
      <c r="I153" s="58"/>
      <c r="J153" s="58"/>
      <c r="K153" s="58"/>
      <c r="L153" s="58"/>
      <c r="M153" s="58"/>
      <c r="N153" s="351">
        <f>FVSCHEDULE('Cost incurred - Nominal Values'!N153,Methodology!B$2:H$2)</f>
        <v>0</v>
      </c>
      <c r="O153" s="351">
        <f>FVSCHEDULE('Cost incurred - Nominal Values'!O153,Methodology!C$2:I$2)</f>
        <v>0</v>
      </c>
      <c r="P153" s="351">
        <f>FVSCHEDULE('Cost incurred - Nominal Values'!P153,Methodology!D$2:J$2)</f>
        <v>0</v>
      </c>
      <c r="Q153" s="351">
        <f>FVSCHEDULE('Cost incurred - Nominal Values'!Q153,Methodology!E$2:K$2)</f>
        <v>0</v>
      </c>
      <c r="R153" s="351">
        <f>FVSCHEDULE('Cost incurred - Nominal Values'!R153,Methodology!F$2:L$2)</f>
        <v>0</v>
      </c>
      <c r="S153" s="351">
        <f>FVSCHEDULE('Cost incurred - Nominal Values'!S153,Methodology!G$2:M$2)</f>
        <v>0</v>
      </c>
      <c r="T153" s="351">
        <f>FVSCHEDULE('Cost incurred - Nominal Values'!T153,Methodology!H$2:N$2)</f>
        <v>0</v>
      </c>
      <c r="U153" s="351">
        <f>FVSCHEDULE('Cost incurred - Nominal Values'!U153,Methodology!I$2:O$2)</f>
        <v>0</v>
      </c>
      <c r="V153" s="339">
        <f t="shared" si="7"/>
        <v>0</v>
      </c>
    </row>
    <row r="154" spans="2:22">
      <c r="B154" s="350">
        <f>+'Cost incurred - Nominal Values'!B33</f>
        <v>81622293</v>
      </c>
      <c r="C154" s="58"/>
      <c r="D154" s="58"/>
      <c r="E154" s="58"/>
      <c r="F154" s="58"/>
      <c r="G154" s="58"/>
      <c r="H154" s="58"/>
      <c r="I154" s="58"/>
      <c r="J154" s="58"/>
      <c r="K154" s="58"/>
      <c r="L154" s="58"/>
      <c r="M154" s="58"/>
      <c r="N154" s="351">
        <f>FVSCHEDULE('Cost incurred - Nominal Values'!N154,Methodology!B$2:H$2)</f>
        <v>0</v>
      </c>
      <c r="O154" s="351">
        <f>FVSCHEDULE('Cost incurred - Nominal Values'!O154,Methodology!C$2:I$2)</f>
        <v>0</v>
      </c>
      <c r="P154" s="351">
        <f>FVSCHEDULE('Cost incurred - Nominal Values'!P154,Methodology!D$2:J$2)</f>
        <v>0</v>
      </c>
      <c r="Q154" s="351">
        <f>FVSCHEDULE('Cost incurred - Nominal Values'!Q154,Methodology!E$2:K$2)</f>
        <v>0</v>
      </c>
      <c r="R154" s="351">
        <f>FVSCHEDULE('Cost incurred - Nominal Values'!R154,Methodology!F$2:L$2)</f>
        <v>0</v>
      </c>
      <c r="S154" s="351">
        <f>FVSCHEDULE('Cost incurred - Nominal Values'!S154,Methodology!G$2:M$2)</f>
        <v>0</v>
      </c>
      <c r="T154" s="351">
        <f>FVSCHEDULE('Cost incurred - Nominal Values'!T154,Methodology!H$2:N$2)</f>
        <v>0</v>
      </c>
      <c r="U154" s="351">
        <f>FVSCHEDULE('Cost incurred - Nominal Values'!U154,Methodology!I$2:O$2)</f>
        <v>0</v>
      </c>
      <c r="V154" s="339">
        <f t="shared" si="7"/>
        <v>0</v>
      </c>
    </row>
    <row r="155" spans="2:22">
      <c r="B155" s="350">
        <f>+'Cost incurred - Nominal Values'!B34</f>
        <v>82613244</v>
      </c>
      <c r="C155" s="58"/>
      <c r="D155" s="58"/>
      <c r="E155" s="58"/>
      <c r="F155" s="58"/>
      <c r="G155" s="58"/>
      <c r="H155" s="58"/>
      <c r="I155" s="58"/>
      <c r="J155" s="58"/>
      <c r="K155" s="58"/>
      <c r="L155" s="58"/>
      <c r="M155" s="58"/>
      <c r="N155" s="351">
        <f>FVSCHEDULE('Cost incurred - Nominal Values'!N155,Methodology!B$2:H$2)</f>
        <v>0</v>
      </c>
      <c r="O155" s="351">
        <f>FVSCHEDULE('Cost incurred - Nominal Values'!O155,Methodology!C$2:I$2)</f>
        <v>0</v>
      </c>
      <c r="P155" s="351">
        <f>FVSCHEDULE('Cost incurred - Nominal Values'!P155,Methodology!D$2:J$2)</f>
        <v>0</v>
      </c>
      <c r="Q155" s="351">
        <f>FVSCHEDULE('Cost incurred - Nominal Values'!Q155,Methodology!E$2:K$2)</f>
        <v>0</v>
      </c>
      <c r="R155" s="351">
        <f>FVSCHEDULE('Cost incurred - Nominal Values'!R155,Methodology!F$2:L$2)</f>
        <v>0</v>
      </c>
      <c r="S155" s="351">
        <f>FVSCHEDULE('Cost incurred - Nominal Values'!S155,Methodology!G$2:M$2)</f>
        <v>0</v>
      </c>
      <c r="T155" s="351">
        <f>FVSCHEDULE('Cost incurred - Nominal Values'!T155,Methodology!H$2:N$2)</f>
        <v>0</v>
      </c>
      <c r="U155" s="351">
        <f>FVSCHEDULE('Cost incurred - Nominal Values'!U155,Methodology!I$2:O$2)</f>
        <v>0</v>
      </c>
      <c r="V155" s="339">
        <f t="shared" si="7"/>
        <v>0</v>
      </c>
    </row>
    <row r="156" spans="2:22">
      <c r="B156" s="350">
        <f>+'Cost incurred - Nominal Values'!B35</f>
        <v>40222461</v>
      </c>
      <c r="C156" s="58"/>
      <c r="D156" s="58"/>
      <c r="E156" s="58"/>
      <c r="F156" s="58"/>
      <c r="G156" s="58"/>
      <c r="H156" s="58"/>
      <c r="I156" s="58"/>
      <c r="J156" s="58"/>
      <c r="K156" s="58"/>
      <c r="L156" s="58"/>
      <c r="M156" s="58"/>
      <c r="N156" s="351">
        <f>FVSCHEDULE('Cost incurred - Nominal Values'!N156,Methodology!B$2:H$2)</f>
        <v>0</v>
      </c>
      <c r="O156" s="351">
        <f>FVSCHEDULE('Cost incurred - Nominal Values'!O156,Methodology!C$2:I$2)</f>
        <v>0</v>
      </c>
      <c r="P156" s="351">
        <f>FVSCHEDULE('Cost incurred - Nominal Values'!P156,Methodology!D$2:J$2)</f>
        <v>0</v>
      </c>
      <c r="Q156" s="351">
        <f>FVSCHEDULE('Cost incurred - Nominal Values'!Q156,Methodology!E$2:K$2)</f>
        <v>0</v>
      </c>
      <c r="R156" s="351">
        <f>FVSCHEDULE('Cost incurred - Nominal Values'!R156,Methodology!F$2:L$2)</f>
        <v>0</v>
      </c>
      <c r="S156" s="351">
        <f>FVSCHEDULE('Cost incurred - Nominal Values'!S156,Methodology!G$2:M$2)</f>
        <v>0</v>
      </c>
      <c r="T156" s="351">
        <f>FVSCHEDULE('Cost incurred - Nominal Values'!T156,Methodology!H$2:N$2)</f>
        <v>0</v>
      </c>
      <c r="U156" s="351">
        <f>FVSCHEDULE('Cost incurred - Nominal Values'!U156,Methodology!I$2:O$2)</f>
        <v>0</v>
      </c>
      <c r="V156" s="339">
        <f t="shared" si="7"/>
        <v>0</v>
      </c>
    </row>
    <row r="157" spans="2:22">
      <c r="B157" s="350">
        <f>+'Cost incurred - Nominal Values'!B36</f>
        <v>0</v>
      </c>
      <c r="C157" s="58"/>
      <c r="D157" s="58"/>
      <c r="E157" s="58"/>
      <c r="F157" s="58"/>
      <c r="G157" s="58"/>
      <c r="H157" s="58"/>
      <c r="I157" s="58"/>
      <c r="J157" s="58"/>
      <c r="K157" s="58"/>
      <c r="L157" s="58"/>
      <c r="M157" s="58"/>
      <c r="N157" s="351">
        <f>FVSCHEDULE('Cost incurred - Nominal Values'!N157,Methodology!B$2:H$2)</f>
        <v>0</v>
      </c>
      <c r="O157" s="351">
        <f>FVSCHEDULE('Cost incurred - Nominal Values'!O157,Methodology!C$2:I$2)</f>
        <v>0</v>
      </c>
      <c r="P157" s="351">
        <f>FVSCHEDULE('Cost incurred - Nominal Values'!P157,Methodology!D$2:J$2)</f>
        <v>0</v>
      </c>
      <c r="Q157" s="351">
        <f>FVSCHEDULE('Cost incurred - Nominal Values'!Q157,Methodology!E$2:K$2)</f>
        <v>0</v>
      </c>
      <c r="R157" s="351">
        <f>FVSCHEDULE('Cost incurred - Nominal Values'!R157,Methodology!F$2:L$2)</f>
        <v>0</v>
      </c>
      <c r="S157" s="351">
        <f>FVSCHEDULE('Cost incurred - Nominal Values'!S157,Methodology!G$2:M$2)</f>
        <v>0</v>
      </c>
      <c r="T157" s="351">
        <f>FVSCHEDULE('Cost incurred - Nominal Values'!T157,Methodology!H$2:N$2)</f>
        <v>0</v>
      </c>
      <c r="U157" s="351">
        <f>FVSCHEDULE('Cost incurred - Nominal Values'!U157,Methodology!I$2:O$2)</f>
        <v>0</v>
      </c>
      <c r="V157" s="339">
        <f t="shared" si="7"/>
        <v>0</v>
      </c>
    </row>
    <row r="158" spans="2:22">
      <c r="B158" s="350">
        <f>+'Cost incurred - Nominal Values'!B37</f>
        <v>0</v>
      </c>
      <c r="C158" s="58"/>
      <c r="D158" s="58"/>
      <c r="E158" s="58"/>
      <c r="F158" s="58"/>
      <c r="G158" s="58"/>
      <c r="H158" s="58"/>
      <c r="I158" s="58"/>
      <c r="J158" s="58"/>
      <c r="K158" s="58"/>
      <c r="L158" s="58"/>
      <c r="M158" s="58"/>
      <c r="N158" s="351">
        <f>FVSCHEDULE('Cost incurred - Nominal Values'!N158,Methodology!B$2:H$2)</f>
        <v>0</v>
      </c>
      <c r="O158" s="351">
        <f>FVSCHEDULE('Cost incurred - Nominal Values'!O158,Methodology!C$2:I$2)</f>
        <v>0</v>
      </c>
      <c r="P158" s="351">
        <f>FVSCHEDULE('Cost incurred - Nominal Values'!P158,Methodology!D$2:J$2)</f>
        <v>0</v>
      </c>
      <c r="Q158" s="351">
        <f>FVSCHEDULE('Cost incurred - Nominal Values'!Q158,Methodology!E$2:K$2)</f>
        <v>0</v>
      </c>
      <c r="R158" s="351">
        <f>FVSCHEDULE('Cost incurred - Nominal Values'!R158,Methodology!F$2:L$2)</f>
        <v>0</v>
      </c>
      <c r="S158" s="351">
        <f>FVSCHEDULE('Cost incurred - Nominal Values'!S158,Methodology!G$2:M$2)</f>
        <v>0</v>
      </c>
      <c r="T158" s="351">
        <f>FVSCHEDULE('Cost incurred - Nominal Values'!T158,Methodology!H$2:N$2)</f>
        <v>0</v>
      </c>
      <c r="U158" s="351">
        <f>FVSCHEDULE('Cost incurred - Nominal Values'!U158,Methodology!I$2:O$2)</f>
        <v>0</v>
      </c>
      <c r="V158" s="339">
        <f t="shared" si="7"/>
        <v>0</v>
      </c>
    </row>
    <row r="159" spans="2:22">
      <c r="B159" s="350">
        <f>+'Cost incurred - Nominal Values'!B38</f>
        <v>0</v>
      </c>
      <c r="C159" s="58"/>
      <c r="D159" s="58"/>
      <c r="E159" s="58"/>
      <c r="F159" s="58"/>
      <c r="G159" s="58"/>
      <c r="H159" s="58"/>
      <c r="I159" s="58"/>
      <c r="J159" s="58"/>
      <c r="K159" s="58"/>
      <c r="L159" s="58"/>
      <c r="M159" s="58"/>
      <c r="N159" s="351">
        <f>FVSCHEDULE('Cost incurred - Nominal Values'!N159,Methodology!B$2:H$2)</f>
        <v>0</v>
      </c>
      <c r="O159" s="351">
        <f>FVSCHEDULE('Cost incurred - Nominal Values'!O159,Methodology!C$2:I$2)</f>
        <v>0</v>
      </c>
      <c r="P159" s="351">
        <f>FVSCHEDULE('Cost incurred - Nominal Values'!P159,Methodology!D$2:J$2)</f>
        <v>0</v>
      </c>
      <c r="Q159" s="351">
        <f>FVSCHEDULE('Cost incurred - Nominal Values'!Q159,Methodology!E$2:K$2)</f>
        <v>0</v>
      </c>
      <c r="R159" s="351">
        <f>FVSCHEDULE('Cost incurred - Nominal Values'!R159,Methodology!F$2:L$2)</f>
        <v>0</v>
      </c>
      <c r="S159" s="351">
        <f>FVSCHEDULE('Cost incurred - Nominal Values'!S159,Methodology!G$2:M$2)</f>
        <v>0</v>
      </c>
      <c r="T159" s="351">
        <f>FVSCHEDULE('Cost incurred - Nominal Values'!T159,Methodology!H$2:N$2)</f>
        <v>0</v>
      </c>
      <c r="U159" s="351">
        <f>FVSCHEDULE('Cost incurred - Nominal Values'!U159,Methodology!I$2:O$2)</f>
        <v>0</v>
      </c>
      <c r="V159" s="339">
        <f t="shared" si="7"/>
        <v>0</v>
      </c>
    </row>
    <row r="160" spans="2:22">
      <c r="B160" s="350">
        <f>+'Cost incurred - Nominal Values'!B39</f>
        <v>0</v>
      </c>
      <c r="C160" s="58"/>
      <c r="D160" s="58"/>
      <c r="E160" s="58"/>
      <c r="F160" s="58"/>
      <c r="G160" s="58"/>
      <c r="H160" s="58"/>
      <c r="I160" s="58"/>
      <c r="J160" s="58"/>
      <c r="K160" s="58"/>
      <c r="L160" s="58"/>
      <c r="M160" s="58"/>
      <c r="N160" s="351">
        <f>FVSCHEDULE('Cost incurred - Nominal Values'!N160,Methodology!B$2:H$2)</f>
        <v>0</v>
      </c>
      <c r="O160" s="351">
        <f>FVSCHEDULE('Cost incurred - Nominal Values'!O160,Methodology!C$2:I$2)</f>
        <v>0</v>
      </c>
      <c r="P160" s="351">
        <f>FVSCHEDULE('Cost incurred - Nominal Values'!P160,Methodology!D$2:J$2)</f>
        <v>0</v>
      </c>
      <c r="Q160" s="351">
        <f>FVSCHEDULE('Cost incurred - Nominal Values'!Q160,Methodology!E$2:K$2)</f>
        <v>0</v>
      </c>
      <c r="R160" s="351">
        <f>FVSCHEDULE('Cost incurred - Nominal Values'!R160,Methodology!F$2:L$2)</f>
        <v>0</v>
      </c>
      <c r="S160" s="351">
        <f>FVSCHEDULE('Cost incurred - Nominal Values'!S160,Methodology!G$2:M$2)</f>
        <v>0</v>
      </c>
      <c r="T160" s="351">
        <f>FVSCHEDULE('Cost incurred - Nominal Values'!T160,Methodology!H$2:N$2)</f>
        <v>0</v>
      </c>
      <c r="U160" s="351">
        <f>FVSCHEDULE('Cost incurred - Nominal Values'!U160,Methodology!I$2:O$2)</f>
        <v>0</v>
      </c>
      <c r="V160" s="339">
        <f t="shared" si="7"/>
        <v>0</v>
      </c>
    </row>
    <row r="161" spans="2:22">
      <c r="B161" s="350">
        <f>+'Cost incurred - Nominal Values'!B40</f>
        <v>0</v>
      </c>
      <c r="C161" s="58"/>
      <c r="D161" s="58"/>
      <c r="E161" s="58"/>
      <c r="F161" s="58"/>
      <c r="G161" s="58"/>
      <c r="H161" s="58"/>
      <c r="I161" s="58"/>
      <c r="J161" s="58"/>
      <c r="K161" s="58"/>
      <c r="L161" s="58"/>
      <c r="M161" s="58"/>
      <c r="N161" s="351">
        <f>FVSCHEDULE('Cost incurred - Nominal Values'!N161,Methodology!B$2:H$2)</f>
        <v>0</v>
      </c>
      <c r="O161" s="351">
        <f>FVSCHEDULE('Cost incurred - Nominal Values'!O161,Methodology!C$2:I$2)</f>
        <v>0</v>
      </c>
      <c r="P161" s="351">
        <f>FVSCHEDULE('Cost incurred - Nominal Values'!P161,Methodology!D$2:J$2)</f>
        <v>0</v>
      </c>
      <c r="Q161" s="351">
        <f>FVSCHEDULE('Cost incurred - Nominal Values'!Q161,Methodology!E$2:K$2)</f>
        <v>0</v>
      </c>
      <c r="R161" s="351">
        <f>FVSCHEDULE('Cost incurred - Nominal Values'!R161,Methodology!F$2:L$2)</f>
        <v>0</v>
      </c>
      <c r="S161" s="351">
        <f>FVSCHEDULE('Cost incurred - Nominal Values'!S161,Methodology!G$2:M$2)</f>
        <v>0</v>
      </c>
      <c r="T161" s="351">
        <f>FVSCHEDULE('Cost incurred - Nominal Values'!T161,Methodology!H$2:N$2)</f>
        <v>0</v>
      </c>
      <c r="U161" s="351">
        <f>FVSCHEDULE('Cost incurred - Nominal Values'!U161,Methodology!I$2:O$2)</f>
        <v>0</v>
      </c>
      <c r="V161" s="339">
        <f t="shared" si="7"/>
        <v>0</v>
      </c>
    </row>
    <row r="162" spans="2:22">
      <c r="B162" s="350">
        <f>+'Cost incurred - Nominal Values'!B41</f>
        <v>0</v>
      </c>
      <c r="C162" s="58"/>
      <c r="D162" s="58"/>
      <c r="E162" s="58"/>
      <c r="F162" s="58"/>
      <c r="G162" s="58"/>
      <c r="H162" s="58"/>
      <c r="I162" s="58"/>
      <c r="J162" s="58"/>
      <c r="K162" s="58"/>
      <c r="L162" s="58"/>
      <c r="M162" s="58"/>
      <c r="N162" s="351">
        <f>FVSCHEDULE('Cost incurred - Nominal Values'!N162,Methodology!B$2:H$2)</f>
        <v>0</v>
      </c>
      <c r="O162" s="351">
        <f>FVSCHEDULE('Cost incurred - Nominal Values'!O162,Methodology!C$2:I$2)</f>
        <v>0</v>
      </c>
      <c r="P162" s="351">
        <f>FVSCHEDULE('Cost incurred - Nominal Values'!P162,Methodology!D$2:J$2)</f>
        <v>0</v>
      </c>
      <c r="Q162" s="351">
        <f>FVSCHEDULE('Cost incurred - Nominal Values'!Q162,Methodology!E$2:K$2)</f>
        <v>0</v>
      </c>
      <c r="R162" s="351">
        <f>FVSCHEDULE('Cost incurred - Nominal Values'!R162,Methodology!F$2:L$2)</f>
        <v>0</v>
      </c>
      <c r="S162" s="351">
        <f>FVSCHEDULE('Cost incurred - Nominal Values'!S162,Methodology!G$2:M$2)</f>
        <v>0</v>
      </c>
      <c r="T162" s="351">
        <f>FVSCHEDULE('Cost incurred - Nominal Values'!T162,Methodology!H$2:N$2)</f>
        <v>0</v>
      </c>
      <c r="U162" s="351">
        <f>FVSCHEDULE('Cost incurred - Nominal Values'!U162,Methodology!I$2:O$2)</f>
        <v>0</v>
      </c>
      <c r="V162" s="339">
        <f t="shared" si="7"/>
        <v>0</v>
      </c>
    </row>
    <row r="163" spans="2:22">
      <c r="B163" s="350">
        <f>+'Cost incurred - Nominal Values'!B42</f>
        <v>0</v>
      </c>
      <c r="C163" s="58"/>
      <c r="D163" s="58"/>
      <c r="E163" s="58"/>
      <c r="F163" s="58"/>
      <c r="G163" s="58"/>
      <c r="H163" s="58"/>
      <c r="I163" s="58"/>
      <c r="J163" s="58"/>
      <c r="K163" s="58"/>
      <c r="L163" s="58"/>
      <c r="M163" s="58"/>
      <c r="N163" s="351">
        <f>FVSCHEDULE('Cost incurred - Nominal Values'!N163,Methodology!B$2:H$2)</f>
        <v>0</v>
      </c>
      <c r="O163" s="351">
        <f>FVSCHEDULE('Cost incurred - Nominal Values'!O163,Methodology!C$2:I$2)</f>
        <v>0</v>
      </c>
      <c r="P163" s="351">
        <f>FVSCHEDULE('Cost incurred - Nominal Values'!P163,Methodology!D$2:J$2)</f>
        <v>0</v>
      </c>
      <c r="Q163" s="351">
        <f>FVSCHEDULE('Cost incurred - Nominal Values'!Q163,Methodology!E$2:K$2)</f>
        <v>0</v>
      </c>
      <c r="R163" s="351">
        <f>FVSCHEDULE('Cost incurred - Nominal Values'!R163,Methodology!F$2:L$2)</f>
        <v>0</v>
      </c>
      <c r="S163" s="351">
        <f>FVSCHEDULE('Cost incurred - Nominal Values'!S163,Methodology!G$2:M$2)</f>
        <v>0</v>
      </c>
      <c r="T163" s="351">
        <f>FVSCHEDULE('Cost incurred - Nominal Values'!T163,Methodology!H$2:N$2)</f>
        <v>0</v>
      </c>
      <c r="U163" s="351">
        <f>FVSCHEDULE('Cost incurred - Nominal Values'!U163,Methodology!I$2:O$2)</f>
        <v>0</v>
      </c>
      <c r="V163" s="339">
        <f t="shared" si="7"/>
        <v>0</v>
      </c>
    </row>
    <row r="164" spans="2:22">
      <c r="B164" s="350">
        <f>+'Cost incurred - Nominal Values'!B43</f>
        <v>0</v>
      </c>
      <c r="C164" s="58"/>
      <c r="D164" s="58"/>
      <c r="E164" s="58"/>
      <c r="F164" s="58"/>
      <c r="G164" s="58"/>
      <c r="H164" s="58"/>
      <c r="I164" s="58"/>
      <c r="J164" s="58"/>
      <c r="K164" s="58"/>
      <c r="L164" s="58"/>
      <c r="M164" s="58"/>
      <c r="N164" s="351">
        <f>FVSCHEDULE('Cost incurred - Nominal Values'!N164,Methodology!B$2:H$2)</f>
        <v>0</v>
      </c>
      <c r="O164" s="351">
        <f>FVSCHEDULE('Cost incurred - Nominal Values'!O164,Methodology!C$2:I$2)</f>
        <v>0</v>
      </c>
      <c r="P164" s="351">
        <f>FVSCHEDULE('Cost incurred - Nominal Values'!P164,Methodology!D$2:J$2)</f>
        <v>0</v>
      </c>
      <c r="Q164" s="351">
        <f>FVSCHEDULE('Cost incurred - Nominal Values'!Q164,Methodology!E$2:K$2)</f>
        <v>0</v>
      </c>
      <c r="R164" s="351">
        <f>FVSCHEDULE('Cost incurred - Nominal Values'!R164,Methodology!F$2:L$2)</f>
        <v>0</v>
      </c>
      <c r="S164" s="351">
        <f>FVSCHEDULE('Cost incurred - Nominal Values'!S164,Methodology!G$2:M$2)</f>
        <v>0</v>
      </c>
      <c r="T164" s="351">
        <f>FVSCHEDULE('Cost incurred - Nominal Values'!T164,Methodology!H$2:N$2)</f>
        <v>0</v>
      </c>
      <c r="U164" s="351">
        <f>FVSCHEDULE('Cost incurred - Nominal Values'!U164,Methodology!I$2:O$2)</f>
        <v>0</v>
      </c>
      <c r="V164" s="339">
        <f t="shared" si="7"/>
        <v>0</v>
      </c>
    </row>
    <row r="165" spans="2:22">
      <c r="B165" s="350">
        <f>+'Cost incurred - Nominal Values'!B44</f>
        <v>0</v>
      </c>
      <c r="C165" s="58"/>
      <c r="D165" s="58"/>
      <c r="E165" s="58"/>
      <c r="F165" s="58"/>
      <c r="G165" s="58"/>
      <c r="H165" s="58"/>
      <c r="I165" s="58"/>
      <c r="J165" s="58"/>
      <c r="K165" s="58"/>
      <c r="L165" s="58"/>
      <c r="M165" s="58"/>
      <c r="N165" s="351">
        <f>FVSCHEDULE('Cost incurred - Nominal Values'!N165,Methodology!B$2:H$2)</f>
        <v>0</v>
      </c>
      <c r="O165" s="351">
        <f>FVSCHEDULE('Cost incurred - Nominal Values'!O165,Methodology!C$2:I$2)</f>
        <v>0</v>
      </c>
      <c r="P165" s="351">
        <f>FVSCHEDULE('Cost incurred - Nominal Values'!P165,Methodology!D$2:J$2)</f>
        <v>0</v>
      </c>
      <c r="Q165" s="351">
        <f>FVSCHEDULE('Cost incurred - Nominal Values'!Q165,Methodology!E$2:K$2)</f>
        <v>0</v>
      </c>
      <c r="R165" s="351">
        <f>FVSCHEDULE('Cost incurred - Nominal Values'!R165,Methodology!F$2:L$2)</f>
        <v>0</v>
      </c>
      <c r="S165" s="351">
        <f>FVSCHEDULE('Cost incurred - Nominal Values'!S165,Methodology!G$2:M$2)</f>
        <v>0</v>
      </c>
      <c r="T165" s="351">
        <f>FVSCHEDULE('Cost incurred - Nominal Values'!T165,Methodology!H$2:N$2)</f>
        <v>0</v>
      </c>
      <c r="U165" s="351">
        <f>FVSCHEDULE('Cost incurred - Nominal Values'!U165,Methodology!I$2:O$2)</f>
        <v>0</v>
      </c>
      <c r="V165" s="339">
        <f t="shared" si="7"/>
        <v>0</v>
      </c>
    </row>
    <row r="166" spans="2:22">
      <c r="B166" s="350">
        <f>+'Cost incurred - Nominal Values'!B45</f>
        <v>0</v>
      </c>
      <c r="C166" s="58"/>
      <c r="D166" s="58"/>
      <c r="E166" s="58"/>
      <c r="F166" s="58"/>
      <c r="G166" s="58"/>
      <c r="H166" s="58"/>
      <c r="I166" s="58"/>
      <c r="J166" s="58"/>
      <c r="K166" s="58"/>
      <c r="L166" s="58"/>
      <c r="M166" s="58"/>
      <c r="N166" s="351">
        <f>FVSCHEDULE('Cost incurred - Nominal Values'!N166,Methodology!B$2:H$2)</f>
        <v>0</v>
      </c>
      <c r="O166" s="351">
        <f>FVSCHEDULE('Cost incurred - Nominal Values'!O166,Methodology!C$2:I$2)</f>
        <v>0</v>
      </c>
      <c r="P166" s="351">
        <f>FVSCHEDULE('Cost incurred - Nominal Values'!P166,Methodology!D$2:J$2)</f>
        <v>0</v>
      </c>
      <c r="Q166" s="351">
        <f>FVSCHEDULE('Cost incurred - Nominal Values'!Q166,Methodology!E$2:K$2)</f>
        <v>0</v>
      </c>
      <c r="R166" s="351">
        <f>FVSCHEDULE('Cost incurred - Nominal Values'!R166,Methodology!F$2:L$2)</f>
        <v>0</v>
      </c>
      <c r="S166" s="351">
        <f>FVSCHEDULE('Cost incurred - Nominal Values'!S166,Methodology!G$2:M$2)</f>
        <v>0</v>
      </c>
      <c r="T166" s="351">
        <f>FVSCHEDULE('Cost incurred - Nominal Values'!T166,Methodology!H$2:N$2)</f>
        <v>0</v>
      </c>
      <c r="U166" s="351">
        <f>FVSCHEDULE('Cost incurred - Nominal Values'!U166,Methodology!I$2:O$2)</f>
        <v>0</v>
      </c>
      <c r="V166" s="339">
        <f t="shared" si="7"/>
        <v>0</v>
      </c>
    </row>
    <row r="167" spans="2:22">
      <c r="B167" s="350">
        <f>+'Cost incurred - Nominal Values'!B46</f>
        <v>0</v>
      </c>
      <c r="C167" s="58"/>
      <c r="D167" s="58"/>
      <c r="E167" s="58"/>
      <c r="F167" s="58"/>
      <c r="G167" s="58"/>
      <c r="H167" s="58"/>
      <c r="I167" s="58"/>
      <c r="J167" s="58"/>
      <c r="K167" s="58"/>
      <c r="L167" s="58"/>
      <c r="M167" s="58"/>
      <c r="N167" s="351">
        <f>FVSCHEDULE('Cost incurred - Nominal Values'!N167,Methodology!B$2:H$2)</f>
        <v>0</v>
      </c>
      <c r="O167" s="351">
        <f>FVSCHEDULE('Cost incurred - Nominal Values'!O167,Methodology!C$2:I$2)</f>
        <v>0</v>
      </c>
      <c r="P167" s="351">
        <f>FVSCHEDULE('Cost incurred - Nominal Values'!P167,Methodology!D$2:J$2)</f>
        <v>0</v>
      </c>
      <c r="Q167" s="351">
        <f>FVSCHEDULE('Cost incurred - Nominal Values'!Q167,Methodology!E$2:K$2)</f>
        <v>0</v>
      </c>
      <c r="R167" s="351">
        <f>FVSCHEDULE('Cost incurred - Nominal Values'!R167,Methodology!F$2:L$2)</f>
        <v>0</v>
      </c>
      <c r="S167" s="351">
        <f>FVSCHEDULE('Cost incurred - Nominal Values'!S167,Methodology!G$2:M$2)</f>
        <v>0</v>
      </c>
      <c r="T167" s="351">
        <f>FVSCHEDULE('Cost incurred - Nominal Values'!T167,Methodology!H$2:N$2)</f>
        <v>0</v>
      </c>
      <c r="U167" s="351">
        <f>FVSCHEDULE('Cost incurred - Nominal Values'!U167,Methodology!I$2:O$2)</f>
        <v>0</v>
      </c>
      <c r="V167" s="339">
        <f t="shared" si="7"/>
        <v>0</v>
      </c>
    </row>
    <row r="168" spans="2:22">
      <c r="B168" s="350">
        <f>+'Cost incurred - Nominal Values'!B47</f>
        <v>0</v>
      </c>
      <c r="C168" s="58"/>
      <c r="D168" s="58"/>
      <c r="E168" s="58"/>
      <c r="F168" s="58"/>
      <c r="G168" s="58"/>
      <c r="H168" s="58"/>
      <c r="I168" s="58"/>
      <c r="J168" s="58"/>
      <c r="K168" s="58"/>
      <c r="L168" s="58"/>
      <c r="M168" s="58"/>
      <c r="N168" s="351">
        <f>FVSCHEDULE('Cost incurred - Nominal Values'!N168,Methodology!B$2:H$2)</f>
        <v>0</v>
      </c>
      <c r="O168" s="351">
        <f>FVSCHEDULE('Cost incurred - Nominal Values'!O168,Methodology!C$2:I$2)</f>
        <v>0</v>
      </c>
      <c r="P168" s="351">
        <f>FVSCHEDULE('Cost incurred - Nominal Values'!P168,Methodology!D$2:J$2)</f>
        <v>0</v>
      </c>
      <c r="Q168" s="351">
        <f>FVSCHEDULE('Cost incurred - Nominal Values'!Q168,Methodology!E$2:K$2)</f>
        <v>0</v>
      </c>
      <c r="R168" s="351">
        <f>FVSCHEDULE('Cost incurred - Nominal Values'!R168,Methodology!F$2:L$2)</f>
        <v>0</v>
      </c>
      <c r="S168" s="351">
        <f>FVSCHEDULE('Cost incurred - Nominal Values'!S168,Methodology!G$2:M$2)</f>
        <v>0</v>
      </c>
      <c r="T168" s="351">
        <f>FVSCHEDULE('Cost incurred - Nominal Values'!T168,Methodology!H$2:N$2)</f>
        <v>0</v>
      </c>
      <c r="U168" s="351">
        <f>FVSCHEDULE('Cost incurred - Nominal Values'!U168,Methodology!I$2:O$2)</f>
        <v>0</v>
      </c>
      <c r="V168" s="339">
        <f t="shared" si="7"/>
        <v>0</v>
      </c>
    </row>
    <row r="169" spans="2:22">
      <c r="B169" s="350">
        <f>+'Cost incurred - Nominal Values'!B48</f>
        <v>0</v>
      </c>
      <c r="C169" s="58"/>
      <c r="D169" s="58"/>
      <c r="E169" s="58"/>
      <c r="F169" s="58"/>
      <c r="G169" s="58"/>
      <c r="H169" s="58"/>
      <c r="I169" s="58"/>
      <c r="J169" s="58"/>
      <c r="K169" s="58"/>
      <c r="L169" s="58"/>
      <c r="M169" s="58"/>
      <c r="N169" s="351">
        <f>FVSCHEDULE('Cost incurred - Nominal Values'!N169,Methodology!B$2:H$2)</f>
        <v>0</v>
      </c>
      <c r="O169" s="351">
        <f>FVSCHEDULE('Cost incurred - Nominal Values'!O169,Methodology!C$2:I$2)</f>
        <v>0</v>
      </c>
      <c r="P169" s="351">
        <f>FVSCHEDULE('Cost incurred - Nominal Values'!P169,Methodology!D$2:J$2)</f>
        <v>0</v>
      </c>
      <c r="Q169" s="351">
        <f>FVSCHEDULE('Cost incurred - Nominal Values'!Q169,Methodology!E$2:K$2)</f>
        <v>0</v>
      </c>
      <c r="R169" s="351">
        <f>FVSCHEDULE('Cost incurred - Nominal Values'!R169,Methodology!F$2:L$2)</f>
        <v>0</v>
      </c>
      <c r="S169" s="351">
        <f>FVSCHEDULE('Cost incurred - Nominal Values'!S169,Methodology!G$2:M$2)</f>
        <v>0</v>
      </c>
      <c r="T169" s="351">
        <f>FVSCHEDULE('Cost incurred - Nominal Values'!T169,Methodology!H$2:N$2)</f>
        <v>0</v>
      </c>
      <c r="U169" s="351">
        <f>FVSCHEDULE('Cost incurred - Nominal Values'!U169,Methodology!I$2:O$2)</f>
        <v>0</v>
      </c>
      <c r="V169" s="339">
        <f t="shared" si="7"/>
        <v>0</v>
      </c>
    </row>
    <row r="170" spans="2:22">
      <c r="B170" s="350">
        <f>+'Cost incurred - Nominal Values'!B49</f>
        <v>0</v>
      </c>
      <c r="C170" s="58"/>
      <c r="D170" s="58"/>
      <c r="E170" s="58"/>
      <c r="F170" s="58"/>
      <c r="G170" s="58"/>
      <c r="H170" s="58"/>
      <c r="I170" s="58"/>
      <c r="J170" s="58"/>
      <c r="K170" s="58"/>
      <c r="L170" s="58"/>
      <c r="M170" s="58"/>
      <c r="N170" s="351">
        <f>FVSCHEDULE('Cost incurred - Nominal Values'!N170,Methodology!B$2:H$2)</f>
        <v>0</v>
      </c>
      <c r="O170" s="351">
        <f>FVSCHEDULE('Cost incurred - Nominal Values'!O170,Methodology!C$2:I$2)</f>
        <v>0</v>
      </c>
      <c r="P170" s="351">
        <f>FVSCHEDULE('Cost incurred - Nominal Values'!P170,Methodology!D$2:J$2)</f>
        <v>0</v>
      </c>
      <c r="Q170" s="351">
        <f>FVSCHEDULE('Cost incurred - Nominal Values'!Q170,Methodology!E$2:K$2)</f>
        <v>0</v>
      </c>
      <c r="R170" s="351">
        <f>FVSCHEDULE('Cost incurred - Nominal Values'!R170,Methodology!F$2:L$2)</f>
        <v>0</v>
      </c>
      <c r="S170" s="351">
        <f>FVSCHEDULE('Cost incurred - Nominal Values'!S170,Methodology!G$2:M$2)</f>
        <v>0</v>
      </c>
      <c r="T170" s="351">
        <f>FVSCHEDULE('Cost incurred - Nominal Values'!T170,Methodology!H$2:N$2)</f>
        <v>0</v>
      </c>
      <c r="U170" s="351">
        <f>FVSCHEDULE('Cost incurred - Nominal Values'!U170,Methodology!I$2:O$2)</f>
        <v>0</v>
      </c>
      <c r="V170" s="339">
        <f t="shared" si="7"/>
        <v>0</v>
      </c>
    </row>
    <row r="171" spans="2:22">
      <c r="B171" s="350">
        <f>+'Cost incurred - Nominal Values'!B50</f>
        <v>0</v>
      </c>
      <c r="C171" s="58"/>
      <c r="D171" s="58"/>
      <c r="E171" s="58"/>
      <c r="F171" s="58"/>
      <c r="G171" s="58"/>
      <c r="H171" s="58"/>
      <c r="I171" s="58"/>
      <c r="J171" s="58"/>
      <c r="K171" s="58"/>
      <c r="L171" s="58"/>
      <c r="M171" s="58"/>
      <c r="N171" s="351">
        <f>FVSCHEDULE('Cost incurred - Nominal Values'!N171,Methodology!B$2:H$2)</f>
        <v>0</v>
      </c>
      <c r="O171" s="351">
        <f>FVSCHEDULE('Cost incurred - Nominal Values'!O171,Methodology!C$2:I$2)</f>
        <v>0</v>
      </c>
      <c r="P171" s="351">
        <f>FVSCHEDULE('Cost incurred - Nominal Values'!P171,Methodology!D$2:J$2)</f>
        <v>0</v>
      </c>
      <c r="Q171" s="351">
        <f>FVSCHEDULE('Cost incurred - Nominal Values'!Q171,Methodology!E$2:K$2)</f>
        <v>0</v>
      </c>
      <c r="R171" s="351">
        <f>FVSCHEDULE('Cost incurred - Nominal Values'!R171,Methodology!F$2:L$2)</f>
        <v>0</v>
      </c>
      <c r="S171" s="351">
        <f>FVSCHEDULE('Cost incurred - Nominal Values'!S171,Methodology!G$2:M$2)</f>
        <v>0</v>
      </c>
      <c r="T171" s="351">
        <f>FVSCHEDULE('Cost incurred - Nominal Values'!T171,Methodology!H$2:N$2)</f>
        <v>0</v>
      </c>
      <c r="U171" s="351">
        <f>FVSCHEDULE('Cost incurred - Nominal Values'!U171,Methodology!I$2:O$2)</f>
        <v>0</v>
      </c>
      <c r="V171" s="339">
        <f t="shared" si="7"/>
        <v>0</v>
      </c>
    </row>
    <row r="172" spans="2:22">
      <c r="B172" s="350">
        <f>+'Cost incurred - Nominal Values'!B51</f>
        <v>0</v>
      </c>
      <c r="C172" s="58"/>
      <c r="D172" s="58"/>
      <c r="E172" s="58"/>
      <c r="F172" s="58"/>
      <c r="G172" s="58"/>
      <c r="H172" s="58"/>
      <c r="I172" s="58"/>
      <c r="J172" s="58"/>
      <c r="K172" s="58"/>
      <c r="L172" s="58"/>
      <c r="M172" s="58"/>
      <c r="N172" s="351">
        <f>FVSCHEDULE('Cost incurred - Nominal Values'!N172,Methodology!B$2:H$2)</f>
        <v>0</v>
      </c>
      <c r="O172" s="351">
        <f>FVSCHEDULE('Cost incurred - Nominal Values'!O172,Methodology!C$2:I$2)</f>
        <v>0</v>
      </c>
      <c r="P172" s="351">
        <f>FVSCHEDULE('Cost incurred - Nominal Values'!P172,Methodology!D$2:J$2)</f>
        <v>0</v>
      </c>
      <c r="Q172" s="351">
        <f>FVSCHEDULE('Cost incurred - Nominal Values'!Q172,Methodology!E$2:K$2)</f>
        <v>0</v>
      </c>
      <c r="R172" s="351">
        <f>FVSCHEDULE('Cost incurred - Nominal Values'!R172,Methodology!F$2:L$2)</f>
        <v>0</v>
      </c>
      <c r="S172" s="351">
        <f>FVSCHEDULE('Cost incurred - Nominal Values'!S172,Methodology!G$2:M$2)</f>
        <v>0</v>
      </c>
      <c r="T172" s="351">
        <f>FVSCHEDULE('Cost incurred - Nominal Values'!T172,Methodology!H$2:N$2)</f>
        <v>0</v>
      </c>
      <c r="U172" s="351">
        <f>FVSCHEDULE('Cost incurred - Nominal Values'!U172,Methodology!I$2:O$2)</f>
        <v>0</v>
      </c>
      <c r="V172" s="339">
        <f t="shared" si="7"/>
        <v>0</v>
      </c>
    </row>
    <row r="173" spans="2:22">
      <c r="B173" s="350">
        <f>+'Cost incurred - Nominal Values'!B52</f>
        <v>0</v>
      </c>
      <c r="C173" s="58"/>
      <c r="D173" s="58"/>
      <c r="E173" s="58"/>
      <c r="F173" s="58"/>
      <c r="G173" s="58"/>
      <c r="H173" s="58"/>
      <c r="I173" s="58"/>
      <c r="J173" s="58"/>
      <c r="K173" s="58"/>
      <c r="L173" s="58"/>
      <c r="M173" s="58"/>
      <c r="N173" s="351">
        <f>FVSCHEDULE('Cost incurred - Nominal Values'!N173,Methodology!B$2:H$2)</f>
        <v>0</v>
      </c>
      <c r="O173" s="351">
        <f>FVSCHEDULE('Cost incurred - Nominal Values'!O173,Methodology!C$2:I$2)</f>
        <v>0</v>
      </c>
      <c r="P173" s="351">
        <f>FVSCHEDULE('Cost incurred - Nominal Values'!P173,Methodology!D$2:J$2)</f>
        <v>0</v>
      </c>
      <c r="Q173" s="351">
        <f>FVSCHEDULE('Cost incurred - Nominal Values'!Q173,Methodology!E$2:K$2)</f>
        <v>0</v>
      </c>
      <c r="R173" s="351">
        <f>FVSCHEDULE('Cost incurred - Nominal Values'!R173,Methodology!F$2:L$2)</f>
        <v>0</v>
      </c>
      <c r="S173" s="351">
        <f>FVSCHEDULE('Cost incurred - Nominal Values'!S173,Methodology!G$2:M$2)</f>
        <v>0</v>
      </c>
      <c r="T173" s="351">
        <f>FVSCHEDULE('Cost incurred - Nominal Values'!T173,Methodology!H$2:N$2)</f>
        <v>0</v>
      </c>
      <c r="U173" s="351">
        <f>FVSCHEDULE('Cost incurred - Nominal Values'!U173,Methodology!I$2:O$2)</f>
        <v>0</v>
      </c>
      <c r="V173" s="339">
        <f t="shared" si="7"/>
        <v>0</v>
      </c>
    </row>
    <row r="174" spans="2:22">
      <c r="B174" s="350">
        <f>+'Cost incurred - Nominal Values'!B53</f>
        <v>0</v>
      </c>
      <c r="C174" s="58"/>
      <c r="D174" s="58"/>
      <c r="E174" s="58"/>
      <c r="F174" s="58"/>
      <c r="G174" s="58"/>
      <c r="H174" s="58"/>
      <c r="I174" s="58"/>
      <c r="J174" s="58"/>
      <c r="K174" s="58"/>
      <c r="L174" s="58"/>
      <c r="M174" s="58"/>
      <c r="N174" s="351">
        <f>FVSCHEDULE('Cost incurred - Nominal Values'!N174,Methodology!B$2:H$2)</f>
        <v>0</v>
      </c>
      <c r="O174" s="351">
        <f>FVSCHEDULE('Cost incurred - Nominal Values'!O174,Methodology!C$2:I$2)</f>
        <v>0</v>
      </c>
      <c r="P174" s="351">
        <f>FVSCHEDULE('Cost incurred - Nominal Values'!P174,Methodology!D$2:J$2)</f>
        <v>0</v>
      </c>
      <c r="Q174" s="351">
        <f>FVSCHEDULE('Cost incurred - Nominal Values'!Q174,Methodology!E$2:K$2)</f>
        <v>0</v>
      </c>
      <c r="R174" s="351">
        <f>FVSCHEDULE('Cost incurred - Nominal Values'!R174,Methodology!F$2:L$2)</f>
        <v>0</v>
      </c>
      <c r="S174" s="351">
        <f>FVSCHEDULE('Cost incurred - Nominal Values'!S174,Methodology!G$2:M$2)</f>
        <v>0</v>
      </c>
      <c r="T174" s="351">
        <f>FVSCHEDULE('Cost incurred - Nominal Values'!T174,Methodology!H$2:N$2)</f>
        <v>0</v>
      </c>
      <c r="U174" s="351">
        <f>FVSCHEDULE('Cost incurred - Nominal Values'!U174,Methodology!I$2:O$2)</f>
        <v>0</v>
      </c>
      <c r="V174" s="339">
        <f t="shared" si="7"/>
        <v>0</v>
      </c>
    </row>
    <row r="175" spans="2:22">
      <c r="B175" s="350">
        <f>+'Cost incurred - Nominal Values'!B54</f>
        <v>0</v>
      </c>
      <c r="C175" s="58"/>
      <c r="D175" s="58"/>
      <c r="E175" s="58"/>
      <c r="F175" s="58"/>
      <c r="G175" s="58"/>
      <c r="H175" s="58"/>
      <c r="I175" s="58"/>
      <c r="J175" s="58"/>
      <c r="K175" s="58"/>
      <c r="L175" s="58"/>
      <c r="M175" s="58"/>
      <c r="N175" s="351">
        <f>FVSCHEDULE('Cost incurred - Nominal Values'!N175,Methodology!B$2:H$2)</f>
        <v>0</v>
      </c>
      <c r="O175" s="351">
        <f>FVSCHEDULE('Cost incurred - Nominal Values'!O175,Methodology!C$2:I$2)</f>
        <v>0</v>
      </c>
      <c r="P175" s="351">
        <f>FVSCHEDULE('Cost incurred - Nominal Values'!P175,Methodology!D$2:J$2)</f>
        <v>0</v>
      </c>
      <c r="Q175" s="351">
        <f>FVSCHEDULE('Cost incurred - Nominal Values'!Q175,Methodology!E$2:K$2)</f>
        <v>0</v>
      </c>
      <c r="R175" s="351">
        <f>FVSCHEDULE('Cost incurred - Nominal Values'!R175,Methodology!F$2:L$2)</f>
        <v>0</v>
      </c>
      <c r="S175" s="351">
        <f>FVSCHEDULE('Cost incurred - Nominal Values'!S175,Methodology!G$2:M$2)</f>
        <v>0</v>
      </c>
      <c r="T175" s="351">
        <f>FVSCHEDULE('Cost incurred - Nominal Values'!T175,Methodology!H$2:N$2)</f>
        <v>0</v>
      </c>
      <c r="U175" s="351">
        <f>FVSCHEDULE('Cost incurred - Nominal Values'!U175,Methodology!I$2:O$2)</f>
        <v>0</v>
      </c>
      <c r="V175" s="339">
        <f t="shared" si="7"/>
        <v>0</v>
      </c>
    </row>
    <row r="176" spans="2:22">
      <c r="B176" s="350">
        <f>+'Cost incurred - Nominal Values'!B55</f>
        <v>0</v>
      </c>
      <c r="C176" s="58"/>
      <c r="D176" s="58"/>
      <c r="E176" s="58"/>
      <c r="F176" s="58"/>
      <c r="G176" s="58"/>
      <c r="H176" s="58"/>
      <c r="I176" s="58"/>
      <c r="J176" s="58"/>
      <c r="K176" s="58"/>
      <c r="L176" s="58"/>
      <c r="M176" s="58"/>
      <c r="N176" s="351">
        <f>FVSCHEDULE('Cost incurred - Nominal Values'!N176,Methodology!B$2:H$2)</f>
        <v>0</v>
      </c>
      <c r="O176" s="351">
        <f>FVSCHEDULE('Cost incurred - Nominal Values'!O176,Methodology!C$2:I$2)</f>
        <v>0</v>
      </c>
      <c r="P176" s="351">
        <f>FVSCHEDULE('Cost incurred - Nominal Values'!P176,Methodology!D$2:J$2)</f>
        <v>0</v>
      </c>
      <c r="Q176" s="351">
        <f>FVSCHEDULE('Cost incurred - Nominal Values'!Q176,Methodology!E$2:K$2)</f>
        <v>0</v>
      </c>
      <c r="R176" s="351">
        <f>FVSCHEDULE('Cost incurred - Nominal Values'!R176,Methodology!F$2:L$2)</f>
        <v>0</v>
      </c>
      <c r="S176" s="351">
        <f>FVSCHEDULE('Cost incurred - Nominal Values'!S176,Methodology!G$2:M$2)</f>
        <v>0</v>
      </c>
      <c r="T176" s="351">
        <f>FVSCHEDULE('Cost incurred - Nominal Values'!T176,Methodology!H$2:N$2)</f>
        <v>0</v>
      </c>
      <c r="U176" s="351">
        <f>FVSCHEDULE('Cost incurred - Nominal Values'!U176,Methodology!I$2:O$2)</f>
        <v>0</v>
      </c>
      <c r="V176" s="339">
        <f t="shared" si="7"/>
        <v>0</v>
      </c>
    </row>
    <row r="177" spans="2:26">
      <c r="B177" s="350">
        <f>+'Cost incurred - Nominal Values'!B56</f>
        <v>0</v>
      </c>
      <c r="C177" s="58"/>
      <c r="D177" s="58"/>
      <c r="E177" s="58"/>
      <c r="F177" s="58"/>
      <c r="G177" s="58"/>
      <c r="H177" s="58"/>
      <c r="I177" s="58"/>
      <c r="J177" s="58"/>
      <c r="K177" s="58"/>
      <c r="L177" s="58"/>
      <c r="M177" s="58"/>
      <c r="N177" s="351">
        <f>FVSCHEDULE('Cost incurred - Nominal Values'!N177,Methodology!B$2:H$2)</f>
        <v>0</v>
      </c>
      <c r="O177" s="351">
        <f>FVSCHEDULE('Cost incurred - Nominal Values'!O177,Methodology!C$2:I$2)</f>
        <v>0</v>
      </c>
      <c r="P177" s="351">
        <f>FVSCHEDULE('Cost incurred - Nominal Values'!P177,Methodology!D$2:J$2)</f>
        <v>0</v>
      </c>
      <c r="Q177" s="351">
        <f>FVSCHEDULE('Cost incurred - Nominal Values'!Q177,Methodology!E$2:K$2)</f>
        <v>0</v>
      </c>
      <c r="R177" s="351">
        <f>FVSCHEDULE('Cost incurred - Nominal Values'!R177,Methodology!F$2:L$2)</f>
        <v>0</v>
      </c>
      <c r="S177" s="351">
        <f>FVSCHEDULE('Cost incurred - Nominal Values'!S177,Methodology!G$2:M$2)</f>
        <v>0</v>
      </c>
      <c r="T177" s="351">
        <f>FVSCHEDULE('Cost incurred - Nominal Values'!T177,Methodology!H$2:N$2)</f>
        <v>0</v>
      </c>
      <c r="U177" s="351">
        <f>FVSCHEDULE('Cost incurred - Nominal Values'!U177,Methodology!I$2:O$2)</f>
        <v>0</v>
      </c>
      <c r="V177" s="339">
        <f t="shared" si="7"/>
        <v>0</v>
      </c>
    </row>
    <row r="178" spans="2:26">
      <c r="B178" s="350">
        <f>+'Cost incurred - Nominal Values'!B57</f>
        <v>0</v>
      </c>
      <c r="C178" s="58"/>
      <c r="D178" s="58"/>
      <c r="E178" s="58"/>
      <c r="F178" s="58"/>
      <c r="G178" s="58"/>
      <c r="H178" s="58"/>
      <c r="I178" s="58"/>
      <c r="J178" s="58"/>
      <c r="K178" s="58"/>
      <c r="L178" s="58"/>
      <c r="M178" s="58"/>
      <c r="N178" s="351">
        <f>FVSCHEDULE('Cost incurred - Nominal Values'!N178,Methodology!B$2:H$2)</f>
        <v>0</v>
      </c>
      <c r="O178" s="351">
        <f>FVSCHEDULE('Cost incurred - Nominal Values'!O178,Methodology!C$2:I$2)</f>
        <v>0</v>
      </c>
      <c r="P178" s="351">
        <f>FVSCHEDULE('Cost incurred - Nominal Values'!P178,Methodology!D$2:J$2)</f>
        <v>0</v>
      </c>
      <c r="Q178" s="351">
        <f>FVSCHEDULE('Cost incurred - Nominal Values'!Q178,Methodology!E$2:K$2)</f>
        <v>0</v>
      </c>
      <c r="R178" s="351">
        <f>FVSCHEDULE('Cost incurred - Nominal Values'!R178,Methodology!F$2:L$2)</f>
        <v>0</v>
      </c>
      <c r="S178" s="351">
        <f>FVSCHEDULE('Cost incurred - Nominal Values'!S178,Methodology!G$2:M$2)</f>
        <v>0</v>
      </c>
      <c r="T178" s="351">
        <f>FVSCHEDULE('Cost incurred - Nominal Values'!T178,Methodology!H$2:N$2)</f>
        <v>0</v>
      </c>
      <c r="U178" s="351">
        <f>FVSCHEDULE('Cost incurred - Nominal Values'!U178,Methodology!I$2:O$2)</f>
        <v>0</v>
      </c>
      <c r="V178" s="339">
        <f t="shared" si="7"/>
        <v>0</v>
      </c>
    </row>
    <row r="179" spans="2:26">
      <c r="B179" s="350">
        <f>+'Cost incurred - Nominal Values'!B58</f>
        <v>0</v>
      </c>
      <c r="C179" s="58"/>
      <c r="D179" s="58"/>
      <c r="E179" s="58"/>
      <c r="F179" s="58"/>
      <c r="G179" s="58"/>
      <c r="H179" s="58"/>
      <c r="I179" s="58"/>
      <c r="J179" s="58"/>
      <c r="K179" s="58"/>
      <c r="L179" s="58"/>
      <c r="M179" s="58"/>
      <c r="N179" s="351">
        <f>FVSCHEDULE('Cost incurred - Nominal Values'!N179,Methodology!B$2:H$2)</f>
        <v>0</v>
      </c>
      <c r="O179" s="351">
        <f>FVSCHEDULE('Cost incurred - Nominal Values'!O179,Methodology!C$2:I$2)</f>
        <v>0</v>
      </c>
      <c r="P179" s="351">
        <f>FVSCHEDULE('Cost incurred - Nominal Values'!P179,Methodology!D$2:J$2)</f>
        <v>0</v>
      </c>
      <c r="Q179" s="351">
        <f>FVSCHEDULE('Cost incurred - Nominal Values'!Q179,Methodology!E$2:K$2)</f>
        <v>0</v>
      </c>
      <c r="R179" s="351">
        <f>FVSCHEDULE('Cost incurred - Nominal Values'!R179,Methodology!F$2:L$2)</f>
        <v>0</v>
      </c>
      <c r="S179" s="351">
        <f>FVSCHEDULE('Cost incurred - Nominal Values'!S179,Methodology!G$2:M$2)</f>
        <v>0</v>
      </c>
      <c r="T179" s="351">
        <f>FVSCHEDULE('Cost incurred - Nominal Values'!T179,Methodology!H$2:N$2)</f>
        <v>0</v>
      </c>
      <c r="U179" s="351">
        <f>FVSCHEDULE('Cost incurred - Nominal Values'!U179,Methodology!I$2:O$2)</f>
        <v>0</v>
      </c>
      <c r="V179" s="339">
        <f t="shared" si="7"/>
        <v>0</v>
      </c>
    </row>
    <row r="180" spans="2:26">
      <c r="B180" s="350">
        <f>+'Cost incurred - Nominal Values'!B59</f>
        <v>0</v>
      </c>
      <c r="C180" s="58"/>
      <c r="D180" s="58"/>
      <c r="E180" s="58"/>
      <c r="F180" s="58"/>
      <c r="G180" s="58"/>
      <c r="H180" s="58"/>
      <c r="I180" s="58"/>
      <c r="J180" s="58"/>
      <c r="K180" s="58"/>
      <c r="L180" s="58"/>
      <c r="M180" s="58"/>
      <c r="N180" s="351">
        <f>FVSCHEDULE('Cost incurred - Nominal Values'!N180,Methodology!B$2:H$2)</f>
        <v>0</v>
      </c>
      <c r="O180" s="351">
        <f>FVSCHEDULE('Cost incurred - Nominal Values'!O180,Methodology!C$2:I$2)</f>
        <v>0</v>
      </c>
      <c r="P180" s="351">
        <f>FVSCHEDULE('Cost incurred - Nominal Values'!P180,Methodology!D$2:J$2)</f>
        <v>0</v>
      </c>
      <c r="Q180" s="351">
        <f>FVSCHEDULE('Cost incurred - Nominal Values'!Q180,Methodology!E$2:K$2)</f>
        <v>0</v>
      </c>
      <c r="R180" s="351">
        <f>FVSCHEDULE('Cost incurred - Nominal Values'!R180,Methodology!F$2:L$2)</f>
        <v>0</v>
      </c>
      <c r="S180" s="351">
        <f>FVSCHEDULE('Cost incurred - Nominal Values'!S180,Methodology!G$2:M$2)</f>
        <v>0</v>
      </c>
      <c r="T180" s="351">
        <f>FVSCHEDULE('Cost incurred - Nominal Values'!T180,Methodology!H$2:N$2)</f>
        <v>0</v>
      </c>
      <c r="U180" s="351">
        <f>FVSCHEDULE('Cost incurred - Nominal Values'!U180,Methodology!I$2:O$2)</f>
        <v>0</v>
      </c>
      <c r="V180" s="339">
        <f t="shared" si="7"/>
        <v>0</v>
      </c>
    </row>
    <row r="181" spans="2:26">
      <c r="B181" s="350">
        <f>+'Cost incurred - Nominal Values'!B60</f>
        <v>0</v>
      </c>
      <c r="C181" s="58"/>
      <c r="D181" s="58"/>
      <c r="E181" s="58"/>
      <c r="F181" s="58"/>
      <c r="G181" s="58"/>
      <c r="H181" s="58"/>
      <c r="I181" s="58"/>
      <c r="J181" s="58"/>
      <c r="K181" s="58"/>
      <c r="L181" s="58"/>
      <c r="M181" s="58"/>
      <c r="N181" s="351">
        <f>FVSCHEDULE('Cost incurred - Nominal Values'!N181,Methodology!B$2:H$2)</f>
        <v>0</v>
      </c>
      <c r="O181" s="351">
        <f>FVSCHEDULE('Cost incurred - Nominal Values'!O181,Methodology!C$2:I$2)</f>
        <v>0</v>
      </c>
      <c r="P181" s="351">
        <f>FVSCHEDULE('Cost incurred - Nominal Values'!P181,Methodology!D$2:J$2)</f>
        <v>0</v>
      </c>
      <c r="Q181" s="351">
        <f>FVSCHEDULE('Cost incurred - Nominal Values'!Q181,Methodology!E$2:K$2)</f>
        <v>0</v>
      </c>
      <c r="R181" s="351">
        <f>FVSCHEDULE('Cost incurred - Nominal Values'!R181,Methodology!F$2:L$2)</f>
        <v>0</v>
      </c>
      <c r="S181" s="351">
        <f>FVSCHEDULE('Cost incurred - Nominal Values'!S181,Methodology!G$2:M$2)</f>
        <v>0</v>
      </c>
      <c r="T181" s="351">
        <f>FVSCHEDULE('Cost incurred - Nominal Values'!T181,Methodology!H$2:N$2)</f>
        <v>0</v>
      </c>
      <c r="U181" s="351">
        <f>FVSCHEDULE('Cost incurred - Nominal Values'!U181,Methodology!I$2:O$2)</f>
        <v>0</v>
      </c>
      <c r="V181" s="339">
        <f t="shared" si="7"/>
        <v>0</v>
      </c>
    </row>
    <row r="182" spans="2:26">
      <c r="B182" s="350">
        <f>+'Cost incurred - Nominal Values'!B61</f>
        <v>0</v>
      </c>
      <c r="C182" s="58"/>
      <c r="D182" s="58"/>
      <c r="E182" s="58"/>
      <c r="F182" s="58"/>
      <c r="G182" s="58"/>
      <c r="H182" s="58"/>
      <c r="I182" s="58"/>
      <c r="J182" s="58"/>
      <c r="K182" s="58"/>
      <c r="L182" s="58"/>
      <c r="M182" s="58"/>
      <c r="N182" s="351">
        <f>FVSCHEDULE('Cost incurred - Nominal Values'!N182,Methodology!B$2:H$2)</f>
        <v>0</v>
      </c>
      <c r="O182" s="351">
        <f>FVSCHEDULE('Cost incurred - Nominal Values'!O182,Methodology!C$2:I$2)</f>
        <v>0</v>
      </c>
      <c r="P182" s="351">
        <f>FVSCHEDULE('Cost incurred - Nominal Values'!P182,Methodology!D$2:J$2)</f>
        <v>0</v>
      </c>
      <c r="Q182" s="351">
        <f>FVSCHEDULE('Cost incurred - Nominal Values'!Q182,Methodology!E$2:K$2)</f>
        <v>0</v>
      </c>
      <c r="R182" s="351">
        <f>FVSCHEDULE('Cost incurred - Nominal Values'!R182,Methodology!F$2:L$2)</f>
        <v>0</v>
      </c>
      <c r="S182" s="351">
        <f>FVSCHEDULE('Cost incurred - Nominal Values'!S182,Methodology!G$2:M$2)</f>
        <v>0</v>
      </c>
      <c r="T182" s="351">
        <f>FVSCHEDULE('Cost incurred - Nominal Values'!T182,Methodology!H$2:N$2)</f>
        <v>0</v>
      </c>
      <c r="U182" s="351">
        <f>FVSCHEDULE('Cost incurred - Nominal Values'!U182,Methodology!I$2:O$2)</f>
        <v>0</v>
      </c>
      <c r="V182" s="339">
        <f t="shared" si="7"/>
        <v>0</v>
      </c>
    </row>
    <row r="183" spans="2:26">
      <c r="B183" s="350">
        <f>+'Cost incurred - Nominal Values'!B62</f>
        <v>0</v>
      </c>
      <c r="C183" s="58"/>
      <c r="D183" s="58"/>
      <c r="E183" s="58"/>
      <c r="F183" s="58"/>
      <c r="G183" s="58"/>
      <c r="H183" s="58"/>
      <c r="I183" s="58"/>
      <c r="J183" s="58"/>
      <c r="K183" s="58"/>
      <c r="L183" s="58"/>
      <c r="M183" s="58"/>
      <c r="N183" s="351">
        <f>FVSCHEDULE('Cost incurred - Nominal Values'!N183,Methodology!B$2:H$2)</f>
        <v>0</v>
      </c>
      <c r="O183" s="351">
        <f>FVSCHEDULE('Cost incurred - Nominal Values'!O183,Methodology!C$2:I$2)</f>
        <v>0</v>
      </c>
      <c r="P183" s="351">
        <f>FVSCHEDULE('Cost incurred - Nominal Values'!P183,Methodology!D$2:J$2)</f>
        <v>0</v>
      </c>
      <c r="Q183" s="351">
        <f>FVSCHEDULE('Cost incurred - Nominal Values'!Q183,Methodology!E$2:K$2)</f>
        <v>0</v>
      </c>
      <c r="R183" s="351">
        <f>FVSCHEDULE('Cost incurred - Nominal Values'!R183,Methodology!F$2:L$2)</f>
        <v>0</v>
      </c>
      <c r="S183" s="351">
        <f>FVSCHEDULE('Cost incurred - Nominal Values'!S183,Methodology!G$2:M$2)</f>
        <v>0</v>
      </c>
      <c r="T183" s="351">
        <f>FVSCHEDULE('Cost incurred - Nominal Values'!T183,Methodology!H$2:N$2)</f>
        <v>0</v>
      </c>
      <c r="U183" s="351">
        <f>FVSCHEDULE('Cost incurred - Nominal Values'!U183,Methodology!I$2:O$2)</f>
        <v>0</v>
      </c>
      <c r="V183" s="339">
        <f t="shared" si="7"/>
        <v>0</v>
      </c>
    </row>
    <row r="184" spans="2:26">
      <c r="B184" s="350">
        <f>+'Cost incurred - Nominal Values'!B63</f>
        <v>0</v>
      </c>
      <c r="C184" s="58"/>
      <c r="D184" s="58"/>
      <c r="E184" s="58"/>
      <c r="F184" s="58"/>
      <c r="G184" s="58"/>
      <c r="H184" s="58"/>
      <c r="I184" s="58"/>
      <c r="J184" s="58"/>
      <c r="K184" s="58"/>
      <c r="L184" s="58"/>
      <c r="M184" s="58"/>
      <c r="N184" s="351">
        <f>FVSCHEDULE('Cost incurred - Nominal Values'!N184,Methodology!B$2:H$2)</f>
        <v>0</v>
      </c>
      <c r="O184" s="351">
        <f>FVSCHEDULE('Cost incurred - Nominal Values'!O184,Methodology!C$2:I$2)</f>
        <v>0</v>
      </c>
      <c r="P184" s="351">
        <f>FVSCHEDULE('Cost incurred - Nominal Values'!P184,Methodology!D$2:J$2)</f>
        <v>0</v>
      </c>
      <c r="Q184" s="351">
        <f>FVSCHEDULE('Cost incurred - Nominal Values'!Q184,Methodology!E$2:K$2)</f>
        <v>0</v>
      </c>
      <c r="R184" s="351">
        <f>FVSCHEDULE('Cost incurred - Nominal Values'!R184,Methodology!F$2:L$2)</f>
        <v>0</v>
      </c>
      <c r="S184" s="351">
        <f>FVSCHEDULE('Cost incurred - Nominal Values'!S184,Methodology!G$2:M$2)</f>
        <v>0</v>
      </c>
      <c r="T184" s="351">
        <f>FVSCHEDULE('Cost incurred - Nominal Values'!T184,Methodology!H$2:N$2)</f>
        <v>0</v>
      </c>
      <c r="U184" s="351">
        <f>FVSCHEDULE('Cost incurred - Nominal Values'!U184,Methodology!I$2:O$2)</f>
        <v>0</v>
      </c>
      <c r="V184" s="339">
        <f t="shared" si="7"/>
        <v>0</v>
      </c>
    </row>
    <row r="185" spans="2:26">
      <c r="B185" s="391" t="str">
        <f>+'Cost incurred - Nominal Values'!B64</f>
        <v>NON MATERIAL PROJECTS</v>
      </c>
      <c r="C185" s="58"/>
      <c r="D185" s="58"/>
      <c r="E185" s="58"/>
      <c r="F185" s="58"/>
      <c r="G185" s="58"/>
      <c r="H185" s="58"/>
      <c r="I185" s="58"/>
      <c r="J185" s="58"/>
      <c r="K185" s="58"/>
      <c r="L185" s="58"/>
      <c r="M185" s="58"/>
      <c r="N185" s="351">
        <f>FVSCHEDULE('Cost incurred - Nominal Values'!N185,Methodology!B$2:H$2)</f>
        <v>123324.22936648266</v>
      </c>
      <c r="O185" s="351">
        <f>FVSCHEDULE('Cost incurred - Nominal Values'!O185,Methodology!C$2:I$2)</f>
        <v>322196.89234232309</v>
      </c>
      <c r="P185" s="351">
        <f>FVSCHEDULE('Cost incurred - Nominal Values'!P185,Methodology!D$2:J$2)</f>
        <v>460017.00203107885</v>
      </c>
      <c r="Q185" s="351">
        <f>FVSCHEDULE('Cost incurred - Nominal Values'!Q185,Methodology!E$2:K$2)</f>
        <v>2352417.012927203</v>
      </c>
      <c r="R185" s="351">
        <f>FVSCHEDULE('Cost incurred - Nominal Values'!R185,Methodology!F$2:L$2)</f>
        <v>1534287.1790095889</v>
      </c>
      <c r="S185" s="351">
        <f>FVSCHEDULE('Cost incurred - Nominal Values'!S185,Methodology!G$2:M$2)</f>
        <v>4546241.5709549999</v>
      </c>
      <c r="T185" s="351">
        <f>FVSCHEDULE('Cost incurred - Nominal Values'!T185,Methodology!H$2:N$2)</f>
        <v>675602.1</v>
      </c>
      <c r="U185" s="351">
        <f>FVSCHEDULE('Cost incurred - Nominal Values'!U185,Methodology!I$2:O$2)</f>
        <v>550492</v>
      </c>
      <c r="V185" s="339">
        <f t="shared" si="7"/>
        <v>10564577.986631675</v>
      </c>
    </row>
    <row r="186" spans="2:26" ht="15.75" thickBot="1">
      <c r="B186" s="177"/>
      <c r="C186" s="178"/>
      <c r="D186" s="178"/>
      <c r="E186" s="178"/>
      <c r="F186" s="178"/>
      <c r="G186" s="178"/>
      <c r="H186" s="178"/>
      <c r="I186" s="178"/>
      <c r="J186" s="178"/>
      <c r="K186" s="178"/>
      <c r="L186" s="178"/>
      <c r="M186" s="343"/>
      <c r="N186" s="504">
        <f>+SUM(N133:N185)</f>
        <v>351543.71245568071</v>
      </c>
      <c r="O186" s="343">
        <f t="shared" ref="O186:V186" si="8">+SUM(O133:O185)</f>
        <v>1892912.8377605295</v>
      </c>
      <c r="P186" s="179">
        <f t="shared" si="8"/>
        <v>591689.491650788</v>
      </c>
      <c r="Q186" s="179">
        <f t="shared" si="8"/>
        <v>2352417.012927203</v>
      </c>
      <c r="R186" s="179">
        <f t="shared" si="8"/>
        <v>1534287.1790095889</v>
      </c>
      <c r="S186" s="179">
        <f t="shared" si="8"/>
        <v>4546241.5709549999</v>
      </c>
      <c r="T186" s="180">
        <f t="shared" si="8"/>
        <v>675602.1</v>
      </c>
      <c r="U186" s="182">
        <f t="shared" si="8"/>
        <v>550492</v>
      </c>
      <c r="V186" s="341">
        <f t="shared" si="8"/>
        <v>12495185.904758789</v>
      </c>
      <c r="X186" s="33"/>
      <c r="Y186" s="33"/>
      <c r="Z186" s="33"/>
    </row>
    <row r="187" spans="2:26">
      <c r="B187" s="376"/>
    </row>
    <row r="188" spans="2:26">
      <c r="B188" s="376" t="s">
        <v>142</v>
      </c>
    </row>
    <row r="189" spans="2:26" ht="15.75" thickBot="1">
      <c r="B189" s="496" t="s">
        <v>129</v>
      </c>
      <c r="C189" s="497"/>
      <c r="D189" s="497"/>
      <c r="E189" s="497"/>
      <c r="F189" s="497"/>
      <c r="G189" s="497"/>
      <c r="H189" s="497"/>
      <c r="I189" s="497"/>
      <c r="J189" s="497"/>
      <c r="K189" s="497"/>
      <c r="L189" s="497"/>
      <c r="M189" s="497"/>
      <c r="N189" s="497"/>
      <c r="O189" s="497"/>
      <c r="P189" s="497"/>
      <c r="Q189" s="497"/>
      <c r="R189" s="497"/>
      <c r="S189" s="497"/>
      <c r="T189" s="497"/>
      <c r="U189" s="497"/>
      <c r="V189" s="497"/>
    </row>
    <row r="190" spans="2:26" ht="26.25" thickBot="1">
      <c r="B190" s="331" t="s">
        <v>22</v>
      </c>
      <c r="C190" s="332"/>
      <c r="D190" s="332"/>
      <c r="E190" s="332"/>
      <c r="F190" s="332"/>
      <c r="G190" s="332"/>
      <c r="H190" s="332"/>
      <c r="I190" s="332"/>
      <c r="J190" s="332"/>
      <c r="K190" s="332"/>
      <c r="L190" s="344"/>
      <c r="M190" s="344" t="s">
        <v>186</v>
      </c>
      <c r="N190" s="345" t="s">
        <v>139</v>
      </c>
      <c r="O190" s="345" t="s">
        <v>130</v>
      </c>
      <c r="P190" s="332" t="s">
        <v>131</v>
      </c>
      <c r="Q190" s="333" t="s">
        <v>132</v>
      </c>
      <c r="R190" s="333" t="s">
        <v>133</v>
      </c>
      <c r="S190" s="334" t="s">
        <v>134</v>
      </c>
      <c r="T190" s="335" t="s">
        <v>135</v>
      </c>
      <c r="U190" s="335" t="s">
        <v>136</v>
      </c>
      <c r="V190" s="337" t="s">
        <v>201</v>
      </c>
    </row>
    <row r="191" spans="2:26">
      <c r="B191" s="350">
        <f>+'Cost incurred - Nominal Values'!B191</f>
        <v>82566965</v>
      </c>
      <c r="C191" s="44"/>
      <c r="D191" s="44"/>
      <c r="E191" s="44"/>
      <c r="F191" s="44"/>
      <c r="G191" s="44"/>
      <c r="H191" s="44"/>
      <c r="I191" s="44"/>
      <c r="J191" s="44"/>
      <c r="K191" s="44"/>
      <c r="L191" s="44"/>
      <c r="M191" s="58"/>
      <c r="N191" s="351">
        <f>FVSCHEDULE('Cost incurred - Nominal Values'!N191,Methodology!B$2:H$2)</f>
        <v>0</v>
      </c>
      <c r="O191" s="351">
        <f>FVSCHEDULE('Cost incurred - Nominal Values'!O191,Methodology!C$2:I$2)</f>
        <v>0</v>
      </c>
      <c r="P191" s="351">
        <f>FVSCHEDULE('Cost incurred - Nominal Values'!P191,Methodology!D$2:J$2)</f>
        <v>0</v>
      </c>
      <c r="Q191" s="351">
        <f>FVSCHEDULE('Cost incurred - Nominal Values'!Q191,Methodology!E$2:K$2)</f>
        <v>0</v>
      </c>
      <c r="R191" s="351">
        <f>FVSCHEDULE('Cost incurred - Nominal Values'!R191,Methodology!F$2:L$2)</f>
        <v>0</v>
      </c>
      <c r="S191" s="351">
        <f>FVSCHEDULE('Cost incurred - Nominal Values'!S191,Methodology!G$2:M$2)</f>
        <v>0</v>
      </c>
      <c r="T191" s="351">
        <f>FVSCHEDULE('Cost incurred - Nominal Values'!T191,Methodology!H$2:N$2)</f>
        <v>0</v>
      </c>
      <c r="U191" s="351">
        <f>FVSCHEDULE('Cost incurred - Nominal Values'!U191,Methodology!I$2:O$2)</f>
        <v>0</v>
      </c>
      <c r="V191" s="339">
        <f>SUM(N191:U191)</f>
        <v>0</v>
      </c>
    </row>
    <row r="192" spans="2:26">
      <c r="B192" s="350">
        <f>+'Cost incurred - Nominal Values'!B192</f>
        <v>81642836</v>
      </c>
      <c r="C192" s="58"/>
      <c r="D192" s="58"/>
      <c r="E192" s="58"/>
      <c r="F192" s="58"/>
      <c r="G192" s="58"/>
      <c r="H192" s="58"/>
      <c r="I192" s="58"/>
      <c r="J192" s="58"/>
      <c r="K192" s="58"/>
      <c r="L192" s="58"/>
      <c r="M192" s="58"/>
      <c r="N192" s="351">
        <f>FVSCHEDULE('Cost incurred - Nominal Values'!N192,Methodology!B$2:H$2)</f>
        <v>0</v>
      </c>
      <c r="O192" s="351">
        <f>FVSCHEDULE('Cost incurred - Nominal Values'!O192,Methodology!C$2:I$2)</f>
        <v>0</v>
      </c>
      <c r="P192" s="351">
        <f>FVSCHEDULE('Cost incurred - Nominal Values'!P192,Methodology!D$2:J$2)</f>
        <v>0</v>
      </c>
      <c r="Q192" s="351">
        <f>FVSCHEDULE('Cost incurred - Nominal Values'!Q192,Methodology!E$2:K$2)</f>
        <v>0</v>
      </c>
      <c r="R192" s="351">
        <f>FVSCHEDULE('Cost incurred - Nominal Values'!R192,Methodology!F$2:L$2)</f>
        <v>0</v>
      </c>
      <c r="S192" s="351">
        <f>FVSCHEDULE('Cost incurred - Nominal Values'!S192,Methodology!G$2:M$2)</f>
        <v>0</v>
      </c>
      <c r="T192" s="351">
        <f>FVSCHEDULE('Cost incurred - Nominal Values'!T192,Methodology!H$2:N$2)</f>
        <v>0</v>
      </c>
      <c r="U192" s="351">
        <f>FVSCHEDULE('Cost incurred - Nominal Values'!U192,Methodology!I$2:O$2)</f>
        <v>0</v>
      </c>
      <c r="V192" s="339">
        <f t="shared" ref="V192:V209" si="9">SUM(N192:U192)</f>
        <v>0</v>
      </c>
    </row>
    <row r="193" spans="2:22">
      <c r="B193" s="350" t="str">
        <f>+'Cost incurred - Nominal Values'!B193</f>
        <v>82647119</v>
      </c>
      <c r="C193" s="58"/>
      <c r="D193" s="58"/>
      <c r="E193" s="58"/>
      <c r="F193" s="58"/>
      <c r="G193" s="58"/>
      <c r="H193" s="58"/>
      <c r="I193" s="58"/>
      <c r="J193" s="58"/>
      <c r="K193" s="58"/>
      <c r="L193" s="58"/>
      <c r="M193" s="58"/>
      <c r="N193" s="351">
        <f>FVSCHEDULE('Cost incurred - Nominal Values'!N193,Methodology!B$2:H$2)</f>
        <v>113127.9599902839</v>
      </c>
      <c r="O193" s="351">
        <f>FVSCHEDULE('Cost incurred - Nominal Values'!O193,Methodology!C$2:I$2)</f>
        <v>0</v>
      </c>
      <c r="P193" s="351">
        <f>FVSCHEDULE('Cost incurred - Nominal Values'!P193,Methodology!D$2:J$2)</f>
        <v>2120492.8076804709</v>
      </c>
      <c r="Q193" s="351">
        <f>FVSCHEDULE('Cost incurred - Nominal Values'!Q193,Methodology!E$2:K$2)</f>
        <v>0</v>
      </c>
      <c r="R193" s="351">
        <f>FVSCHEDULE('Cost incurred - Nominal Values'!R193,Methodology!F$2:L$2)</f>
        <v>2388210.3884927845</v>
      </c>
      <c r="S193" s="351">
        <f>FVSCHEDULE('Cost incurred - Nominal Values'!S193,Methodology!G$2:M$2)</f>
        <v>0</v>
      </c>
      <c r="T193" s="351">
        <f>FVSCHEDULE('Cost incurred - Nominal Values'!T193,Methodology!H$2:N$2)</f>
        <v>11075.043</v>
      </c>
      <c r="U193" s="351">
        <f>FVSCHEDULE('Cost incurred - Nominal Values'!U193,Methodology!I$2:O$2)</f>
        <v>0</v>
      </c>
      <c r="V193" s="339">
        <f t="shared" si="9"/>
        <v>4632906.1991635393</v>
      </c>
    </row>
    <row r="194" spans="2:22">
      <c r="B194" s="350" t="str">
        <f>+'Cost incurred - Nominal Values'!B194</f>
        <v>82750215</v>
      </c>
      <c r="C194" s="58"/>
      <c r="D194" s="58"/>
      <c r="E194" s="58"/>
      <c r="F194" s="58"/>
      <c r="G194" s="58"/>
      <c r="H194" s="58"/>
      <c r="I194" s="58"/>
      <c r="J194" s="58"/>
      <c r="K194" s="58"/>
      <c r="L194" s="58"/>
      <c r="M194" s="58"/>
      <c r="N194" s="351">
        <f>FVSCHEDULE('Cost incurred - Nominal Values'!N194,Methodology!B$2:H$2)</f>
        <v>0</v>
      </c>
      <c r="O194" s="351">
        <f>FVSCHEDULE('Cost incurred - Nominal Values'!O194,Methodology!C$2:I$2)</f>
        <v>0</v>
      </c>
      <c r="P194" s="351">
        <f>FVSCHEDULE('Cost incurred - Nominal Values'!P194,Methodology!D$2:J$2)</f>
        <v>56431.486671334002</v>
      </c>
      <c r="Q194" s="351">
        <f>FVSCHEDULE('Cost incurred - Nominal Values'!Q194,Methodology!E$2:K$2)</f>
        <v>0</v>
      </c>
      <c r="R194" s="351">
        <f>FVSCHEDULE('Cost incurred - Nominal Values'!R194,Methodology!F$2:L$2)</f>
        <v>0</v>
      </c>
      <c r="S194" s="351">
        <f>FVSCHEDULE('Cost incurred - Nominal Values'!S194,Methodology!G$2:M$2)</f>
        <v>0</v>
      </c>
      <c r="T194" s="351">
        <f>FVSCHEDULE('Cost incurred - Nominal Values'!T194,Methodology!H$2:N$2)</f>
        <v>0</v>
      </c>
      <c r="U194" s="351">
        <f>FVSCHEDULE('Cost incurred - Nominal Values'!U194,Methodology!I$2:O$2)</f>
        <v>0</v>
      </c>
      <c r="V194" s="339">
        <f t="shared" si="9"/>
        <v>56431.486671334002</v>
      </c>
    </row>
    <row r="195" spans="2:22">
      <c r="B195" s="350">
        <f>+'Cost incurred - Nominal Values'!B195</f>
        <v>50086704</v>
      </c>
      <c r="C195" s="58"/>
      <c r="D195" s="58"/>
      <c r="E195" s="58"/>
      <c r="F195" s="58"/>
      <c r="G195" s="58"/>
      <c r="H195" s="58"/>
      <c r="I195" s="58"/>
      <c r="J195" s="58"/>
      <c r="K195" s="58"/>
      <c r="L195" s="58"/>
      <c r="M195" s="58"/>
      <c r="N195" s="351">
        <f>FVSCHEDULE('Cost incurred - Nominal Values'!N195,Methodology!B$2:H$2)</f>
        <v>0</v>
      </c>
      <c r="O195" s="351">
        <f>FVSCHEDULE('Cost incurred - Nominal Values'!O195,Methodology!C$2:I$2)</f>
        <v>0</v>
      </c>
      <c r="P195" s="351">
        <f>FVSCHEDULE('Cost incurred - Nominal Values'!P195,Methodology!D$2:J$2)</f>
        <v>0</v>
      </c>
      <c r="Q195" s="351">
        <f>FVSCHEDULE('Cost incurred - Nominal Values'!Q195,Methodology!E$2:K$2)</f>
        <v>0</v>
      </c>
      <c r="R195" s="351">
        <f>FVSCHEDULE('Cost incurred - Nominal Values'!R195,Methodology!F$2:L$2)</f>
        <v>0</v>
      </c>
      <c r="S195" s="351">
        <f>FVSCHEDULE('Cost incurred - Nominal Values'!S195,Methodology!G$2:M$2)</f>
        <v>0</v>
      </c>
      <c r="T195" s="351">
        <f>FVSCHEDULE('Cost incurred - Nominal Values'!T195,Methodology!H$2:N$2)</f>
        <v>0</v>
      </c>
      <c r="U195" s="351">
        <f>FVSCHEDULE('Cost incurred - Nominal Values'!U195,Methodology!I$2:O$2)</f>
        <v>0</v>
      </c>
      <c r="V195" s="339">
        <f t="shared" si="9"/>
        <v>0</v>
      </c>
    </row>
    <row r="196" spans="2:22">
      <c r="B196" s="350">
        <f>+'Cost incurred - Nominal Values'!B196</f>
        <v>81518239</v>
      </c>
      <c r="C196" s="58"/>
      <c r="D196" s="58"/>
      <c r="E196" s="58"/>
      <c r="F196" s="58"/>
      <c r="G196" s="58"/>
      <c r="H196" s="58"/>
      <c r="I196" s="58"/>
      <c r="J196" s="58"/>
      <c r="K196" s="58"/>
      <c r="L196" s="58"/>
      <c r="M196" s="58"/>
      <c r="N196" s="351">
        <f>FVSCHEDULE('Cost incurred - Nominal Values'!N196,Methodology!B$2:H$2)</f>
        <v>0</v>
      </c>
      <c r="O196" s="351">
        <f>FVSCHEDULE('Cost incurred - Nominal Values'!O196,Methodology!C$2:I$2)</f>
        <v>0</v>
      </c>
      <c r="P196" s="351">
        <f>FVSCHEDULE('Cost incurred - Nominal Values'!P196,Methodology!D$2:J$2)</f>
        <v>0</v>
      </c>
      <c r="Q196" s="351">
        <f>FVSCHEDULE('Cost incurred - Nominal Values'!Q196,Methodology!E$2:K$2)</f>
        <v>0</v>
      </c>
      <c r="R196" s="351">
        <f>FVSCHEDULE('Cost incurred - Nominal Values'!R196,Methodology!F$2:L$2)</f>
        <v>0</v>
      </c>
      <c r="S196" s="351">
        <f>FVSCHEDULE('Cost incurred - Nominal Values'!S196,Methodology!G$2:M$2)</f>
        <v>0</v>
      </c>
      <c r="T196" s="351">
        <f>FVSCHEDULE('Cost incurred - Nominal Values'!T196,Methodology!H$2:N$2)</f>
        <v>0</v>
      </c>
      <c r="U196" s="351">
        <f>FVSCHEDULE('Cost incurred - Nominal Values'!U196,Methodology!I$2:O$2)</f>
        <v>0</v>
      </c>
      <c r="V196" s="339">
        <f t="shared" si="9"/>
        <v>0</v>
      </c>
    </row>
    <row r="197" spans="2:22">
      <c r="B197" s="350">
        <f>+'Cost incurred - Nominal Values'!B197</f>
        <v>60331401</v>
      </c>
      <c r="C197" s="58"/>
      <c r="D197" s="58"/>
      <c r="E197" s="58"/>
      <c r="F197" s="58"/>
      <c r="G197" s="58"/>
      <c r="H197" s="58"/>
      <c r="I197" s="58"/>
      <c r="J197" s="58"/>
      <c r="K197" s="58"/>
      <c r="L197" s="58"/>
      <c r="M197" s="58"/>
      <c r="N197" s="351">
        <f>FVSCHEDULE('Cost incurred - Nominal Values'!N197,Methodology!B$2:H$2)</f>
        <v>0</v>
      </c>
      <c r="O197" s="351">
        <f>FVSCHEDULE('Cost incurred - Nominal Values'!O197,Methodology!C$2:I$2)</f>
        <v>0</v>
      </c>
      <c r="P197" s="351">
        <f>FVSCHEDULE('Cost incurred - Nominal Values'!P197,Methodology!D$2:J$2)</f>
        <v>0</v>
      </c>
      <c r="Q197" s="351">
        <f>FVSCHEDULE('Cost incurred - Nominal Values'!Q197,Methodology!E$2:K$2)</f>
        <v>0</v>
      </c>
      <c r="R197" s="351">
        <f>FVSCHEDULE('Cost incurred - Nominal Values'!R197,Methodology!F$2:L$2)</f>
        <v>0</v>
      </c>
      <c r="S197" s="351">
        <f>FVSCHEDULE('Cost incurred - Nominal Values'!S197,Methodology!G$2:M$2)</f>
        <v>0</v>
      </c>
      <c r="T197" s="351">
        <f>FVSCHEDULE('Cost incurred - Nominal Values'!T197,Methodology!H$2:N$2)</f>
        <v>0</v>
      </c>
      <c r="U197" s="351">
        <f>FVSCHEDULE('Cost incurred - Nominal Values'!U197,Methodology!I$2:O$2)</f>
        <v>0</v>
      </c>
      <c r="V197" s="339">
        <f t="shared" si="9"/>
        <v>0</v>
      </c>
    </row>
    <row r="198" spans="2:22">
      <c r="B198" s="350">
        <f>+'Cost incurred - Nominal Values'!B198</f>
        <v>60330485</v>
      </c>
      <c r="C198" s="58"/>
      <c r="D198" s="58"/>
      <c r="E198" s="58"/>
      <c r="F198" s="58"/>
      <c r="G198" s="58"/>
      <c r="H198" s="58"/>
      <c r="I198" s="58"/>
      <c r="J198" s="58"/>
      <c r="K198" s="58"/>
      <c r="L198" s="58"/>
      <c r="M198" s="58"/>
      <c r="N198" s="351">
        <f>FVSCHEDULE('Cost incurred - Nominal Values'!N198,Methodology!B$2:H$2)</f>
        <v>0</v>
      </c>
      <c r="O198" s="351">
        <f>FVSCHEDULE('Cost incurred - Nominal Values'!O198,Methodology!C$2:I$2)</f>
        <v>0</v>
      </c>
      <c r="P198" s="351">
        <f>FVSCHEDULE('Cost incurred - Nominal Values'!P198,Methodology!D$2:J$2)</f>
        <v>0</v>
      </c>
      <c r="Q198" s="351">
        <f>FVSCHEDULE('Cost incurred - Nominal Values'!Q198,Methodology!E$2:K$2)</f>
        <v>0</v>
      </c>
      <c r="R198" s="351">
        <f>FVSCHEDULE('Cost incurred - Nominal Values'!R198,Methodology!F$2:L$2)</f>
        <v>0</v>
      </c>
      <c r="S198" s="351">
        <f>FVSCHEDULE('Cost incurred - Nominal Values'!S198,Methodology!G$2:M$2)</f>
        <v>0</v>
      </c>
      <c r="T198" s="351">
        <f>FVSCHEDULE('Cost incurred - Nominal Values'!T198,Methodology!H$2:N$2)</f>
        <v>0</v>
      </c>
      <c r="U198" s="351">
        <f>FVSCHEDULE('Cost incurred - Nominal Values'!U198,Methodology!I$2:O$2)</f>
        <v>0</v>
      </c>
      <c r="V198" s="339">
        <f t="shared" si="9"/>
        <v>0</v>
      </c>
    </row>
    <row r="199" spans="2:22">
      <c r="B199" s="350">
        <f>+'Cost incurred - Nominal Values'!B199</f>
        <v>50000098</v>
      </c>
      <c r="C199" s="58"/>
      <c r="D199" s="58"/>
      <c r="E199" s="58"/>
      <c r="F199" s="58"/>
      <c r="G199" s="58"/>
      <c r="H199" s="58"/>
      <c r="I199" s="58"/>
      <c r="J199" s="58"/>
      <c r="K199" s="58"/>
      <c r="L199" s="58"/>
      <c r="M199" s="58"/>
      <c r="N199" s="351">
        <f>FVSCHEDULE('Cost incurred - Nominal Values'!N199,Methodology!B$2:H$2)</f>
        <v>0</v>
      </c>
      <c r="O199" s="351">
        <f>FVSCHEDULE('Cost incurred - Nominal Values'!O199,Methodology!C$2:I$2)</f>
        <v>0</v>
      </c>
      <c r="P199" s="351">
        <f>FVSCHEDULE('Cost incurred - Nominal Values'!P199,Methodology!D$2:J$2)</f>
        <v>0</v>
      </c>
      <c r="Q199" s="351">
        <f>FVSCHEDULE('Cost incurred - Nominal Values'!Q199,Methodology!E$2:K$2)</f>
        <v>0</v>
      </c>
      <c r="R199" s="351">
        <f>FVSCHEDULE('Cost incurred - Nominal Values'!R199,Methodology!F$2:L$2)</f>
        <v>0</v>
      </c>
      <c r="S199" s="351">
        <f>FVSCHEDULE('Cost incurred - Nominal Values'!S199,Methodology!G$2:M$2)</f>
        <v>0</v>
      </c>
      <c r="T199" s="351">
        <f>FVSCHEDULE('Cost incurred - Nominal Values'!T199,Methodology!H$2:N$2)</f>
        <v>0</v>
      </c>
      <c r="U199" s="351">
        <f>FVSCHEDULE('Cost incurred - Nominal Values'!U199,Methodology!I$2:O$2)</f>
        <v>0</v>
      </c>
      <c r="V199" s="339">
        <f t="shared" si="9"/>
        <v>0</v>
      </c>
    </row>
    <row r="200" spans="2:22">
      <c r="B200" s="350">
        <f>+'Cost incurred - Nominal Values'!B200</f>
        <v>50000188</v>
      </c>
      <c r="C200" s="58"/>
      <c r="D200" s="58"/>
      <c r="E200" s="58"/>
      <c r="F200" s="58"/>
      <c r="G200" s="58"/>
      <c r="H200" s="58"/>
      <c r="I200" s="58"/>
      <c r="J200" s="58"/>
      <c r="K200" s="58"/>
      <c r="L200" s="58"/>
      <c r="M200" s="58"/>
      <c r="N200" s="351">
        <f>FVSCHEDULE('Cost incurred - Nominal Values'!N200,Methodology!B$2:H$2)</f>
        <v>0</v>
      </c>
      <c r="O200" s="351">
        <f>FVSCHEDULE('Cost incurred - Nominal Values'!O200,Methodology!C$2:I$2)</f>
        <v>0</v>
      </c>
      <c r="P200" s="351">
        <f>FVSCHEDULE('Cost incurred - Nominal Values'!P200,Methodology!D$2:J$2)</f>
        <v>0</v>
      </c>
      <c r="Q200" s="351">
        <f>FVSCHEDULE('Cost incurred - Nominal Values'!Q200,Methodology!E$2:K$2)</f>
        <v>0</v>
      </c>
      <c r="R200" s="351">
        <f>FVSCHEDULE('Cost incurred - Nominal Values'!R200,Methodology!F$2:L$2)</f>
        <v>0</v>
      </c>
      <c r="S200" s="351">
        <f>FVSCHEDULE('Cost incurred - Nominal Values'!S200,Methodology!G$2:M$2)</f>
        <v>0</v>
      </c>
      <c r="T200" s="351">
        <f>FVSCHEDULE('Cost incurred - Nominal Values'!T200,Methodology!H$2:N$2)</f>
        <v>0</v>
      </c>
      <c r="U200" s="351">
        <f>FVSCHEDULE('Cost incurred - Nominal Values'!U200,Methodology!I$2:O$2)</f>
        <v>0</v>
      </c>
      <c r="V200" s="339">
        <f t="shared" si="9"/>
        <v>0</v>
      </c>
    </row>
    <row r="201" spans="2:22">
      <c r="B201" s="350" t="str">
        <f>+'Cost incurred - Nominal Values'!B201</f>
        <v>20006664</v>
      </c>
      <c r="C201" s="58"/>
      <c r="D201" s="58"/>
      <c r="E201" s="58"/>
      <c r="F201" s="58"/>
      <c r="G201" s="58"/>
      <c r="H201" s="58"/>
      <c r="I201" s="58"/>
      <c r="J201" s="58"/>
      <c r="K201" s="58"/>
      <c r="L201" s="58"/>
      <c r="M201" s="58"/>
      <c r="N201" s="351">
        <f>FVSCHEDULE('Cost incurred - Nominal Values'!N201,Methodology!B$2:H$2)</f>
        <v>3633.7381953666213</v>
      </c>
      <c r="O201" s="351">
        <f>FVSCHEDULE('Cost incurred - Nominal Values'!O201,Methodology!C$2:I$2)</f>
        <v>0</v>
      </c>
      <c r="P201" s="351">
        <f>FVSCHEDULE('Cost incurred - Nominal Values'!P201,Methodology!D$2:J$2)</f>
        <v>0</v>
      </c>
      <c r="Q201" s="351">
        <f>FVSCHEDULE('Cost incurred - Nominal Values'!Q201,Methodology!E$2:K$2)</f>
        <v>0</v>
      </c>
      <c r="R201" s="351">
        <f>FVSCHEDULE('Cost incurred - Nominal Values'!R201,Methodology!F$2:L$2)</f>
        <v>0</v>
      </c>
      <c r="S201" s="351">
        <f>FVSCHEDULE('Cost incurred - Nominal Values'!S201,Methodology!G$2:M$2)</f>
        <v>0</v>
      </c>
      <c r="T201" s="351">
        <f>FVSCHEDULE('Cost incurred - Nominal Values'!T201,Methodology!H$2:N$2)</f>
        <v>0</v>
      </c>
      <c r="U201" s="351">
        <f>FVSCHEDULE('Cost incurred - Nominal Values'!U201,Methodology!I$2:O$2)</f>
        <v>0</v>
      </c>
      <c r="V201" s="339">
        <f t="shared" si="9"/>
        <v>3633.7381953666213</v>
      </c>
    </row>
    <row r="202" spans="2:22">
      <c r="B202" s="350" t="str">
        <f>+'Cost incurred - Nominal Values'!B202</f>
        <v>82709921</v>
      </c>
      <c r="C202" s="58"/>
      <c r="D202" s="58"/>
      <c r="E202" s="58"/>
      <c r="F202" s="58"/>
      <c r="G202" s="58"/>
      <c r="H202" s="58"/>
      <c r="I202" s="58"/>
      <c r="J202" s="58"/>
      <c r="K202" s="58"/>
      <c r="L202" s="58"/>
      <c r="M202" s="58"/>
      <c r="N202" s="351">
        <f>FVSCHEDULE('Cost incurred - Nominal Values'!N202,Methodology!B$2:H$2)</f>
        <v>2312.3777504641544</v>
      </c>
      <c r="O202" s="351">
        <f>FVSCHEDULE('Cost incurred - Nominal Values'!O202,Methodology!C$2:I$2)</f>
        <v>0</v>
      </c>
      <c r="P202" s="351">
        <f>FVSCHEDULE('Cost incurred - Nominal Values'!P202,Methodology!D$2:J$2)</f>
        <v>0</v>
      </c>
      <c r="Q202" s="351">
        <f>FVSCHEDULE('Cost incurred - Nominal Values'!Q202,Methodology!E$2:K$2)</f>
        <v>0</v>
      </c>
      <c r="R202" s="351">
        <f>FVSCHEDULE('Cost incurred - Nominal Values'!R202,Methodology!F$2:L$2)</f>
        <v>0</v>
      </c>
      <c r="S202" s="351">
        <f>FVSCHEDULE('Cost incurred - Nominal Values'!S202,Methodology!G$2:M$2)</f>
        <v>0</v>
      </c>
      <c r="T202" s="351">
        <f>FVSCHEDULE('Cost incurred - Nominal Values'!T202,Methodology!H$2:N$2)</f>
        <v>0</v>
      </c>
      <c r="U202" s="351">
        <f>FVSCHEDULE('Cost incurred - Nominal Values'!U202,Methodology!I$2:O$2)</f>
        <v>0</v>
      </c>
      <c r="V202" s="339">
        <f t="shared" si="9"/>
        <v>2312.3777504641544</v>
      </c>
    </row>
    <row r="203" spans="2:22">
      <c r="B203" s="350">
        <f>+'Cost incurred - Nominal Values'!B203</f>
        <v>82613011</v>
      </c>
      <c r="C203" s="58"/>
      <c r="D203" s="58"/>
      <c r="E203" s="58"/>
      <c r="F203" s="58"/>
      <c r="G203" s="58"/>
      <c r="H203" s="58"/>
      <c r="I203" s="58"/>
      <c r="J203" s="58"/>
      <c r="K203" s="58"/>
      <c r="L203" s="58"/>
      <c r="M203" s="58"/>
      <c r="N203" s="351">
        <f>FVSCHEDULE('Cost incurred - Nominal Values'!N203,Methodology!B$2:H$2)</f>
        <v>0</v>
      </c>
      <c r="O203" s="351">
        <f>FVSCHEDULE('Cost incurred - Nominal Values'!O203,Methodology!C$2:I$2)</f>
        <v>0</v>
      </c>
      <c r="P203" s="351">
        <f>FVSCHEDULE('Cost incurred - Nominal Values'!P203,Methodology!D$2:J$2)</f>
        <v>0</v>
      </c>
      <c r="Q203" s="351">
        <f>FVSCHEDULE('Cost incurred - Nominal Values'!Q203,Methodology!E$2:K$2)</f>
        <v>0</v>
      </c>
      <c r="R203" s="351">
        <f>FVSCHEDULE('Cost incurred - Nominal Values'!R203,Methodology!F$2:L$2)</f>
        <v>0</v>
      </c>
      <c r="S203" s="351">
        <f>FVSCHEDULE('Cost incurred - Nominal Values'!S203,Methodology!G$2:M$2)</f>
        <v>0</v>
      </c>
      <c r="T203" s="351">
        <f>FVSCHEDULE('Cost incurred - Nominal Values'!T203,Methodology!H$2:N$2)</f>
        <v>0</v>
      </c>
      <c r="U203" s="351">
        <f>FVSCHEDULE('Cost incurred - Nominal Values'!U203,Methodology!I$2:O$2)</f>
        <v>0</v>
      </c>
      <c r="V203" s="339">
        <f t="shared" si="9"/>
        <v>0</v>
      </c>
    </row>
    <row r="204" spans="2:22">
      <c r="B204" s="350">
        <f>+'Cost incurred - Nominal Values'!B204</f>
        <v>82550255</v>
      </c>
      <c r="C204" s="58"/>
      <c r="D204" s="58"/>
      <c r="E204" s="58"/>
      <c r="F204" s="58"/>
      <c r="G204" s="58"/>
      <c r="H204" s="58"/>
      <c r="I204" s="58"/>
      <c r="J204" s="58"/>
      <c r="K204" s="58"/>
      <c r="L204" s="58"/>
      <c r="M204" s="58"/>
      <c r="N204" s="351">
        <f>FVSCHEDULE('Cost incurred - Nominal Values'!N204,Methodology!B$2:H$2)</f>
        <v>0</v>
      </c>
      <c r="O204" s="351">
        <f>FVSCHEDULE('Cost incurred - Nominal Values'!O204,Methodology!C$2:I$2)</f>
        <v>0</v>
      </c>
      <c r="P204" s="351">
        <f>FVSCHEDULE('Cost incurred - Nominal Values'!P204,Methodology!D$2:J$2)</f>
        <v>0</v>
      </c>
      <c r="Q204" s="351">
        <f>FVSCHEDULE('Cost incurred - Nominal Values'!Q204,Methodology!E$2:K$2)</f>
        <v>0</v>
      </c>
      <c r="R204" s="351">
        <f>FVSCHEDULE('Cost incurred - Nominal Values'!R204,Methodology!F$2:L$2)</f>
        <v>0</v>
      </c>
      <c r="S204" s="351">
        <f>FVSCHEDULE('Cost incurred - Nominal Values'!S204,Methodology!G$2:M$2)</f>
        <v>0</v>
      </c>
      <c r="T204" s="351">
        <f>FVSCHEDULE('Cost incurred - Nominal Values'!T204,Methodology!H$2:N$2)</f>
        <v>0</v>
      </c>
      <c r="U204" s="351">
        <f>FVSCHEDULE('Cost incurred - Nominal Values'!U204,Methodology!I$2:O$2)</f>
        <v>0</v>
      </c>
      <c r="V204" s="339">
        <f t="shared" si="9"/>
        <v>0</v>
      </c>
    </row>
    <row r="205" spans="2:22">
      <c r="B205" s="350">
        <f>+'Cost incurred - Nominal Values'!B205</f>
        <v>82618594</v>
      </c>
      <c r="C205" s="58"/>
      <c r="D205" s="58"/>
      <c r="E205" s="58"/>
      <c r="F205" s="58"/>
      <c r="G205" s="58"/>
      <c r="H205" s="58"/>
      <c r="I205" s="58"/>
      <c r="J205" s="58"/>
      <c r="K205" s="58"/>
      <c r="L205" s="58"/>
      <c r="M205" s="58"/>
      <c r="N205" s="351">
        <f>FVSCHEDULE('Cost incurred - Nominal Values'!N205,Methodology!B$2:H$2)</f>
        <v>0</v>
      </c>
      <c r="O205" s="351">
        <f>FVSCHEDULE('Cost incurred - Nominal Values'!O205,Methodology!C$2:I$2)</f>
        <v>0</v>
      </c>
      <c r="P205" s="351">
        <f>FVSCHEDULE('Cost incurred - Nominal Values'!P205,Methodology!D$2:J$2)</f>
        <v>0</v>
      </c>
      <c r="Q205" s="351">
        <f>FVSCHEDULE('Cost incurred - Nominal Values'!Q205,Methodology!E$2:K$2)</f>
        <v>0</v>
      </c>
      <c r="R205" s="351">
        <f>FVSCHEDULE('Cost incurred - Nominal Values'!R205,Methodology!F$2:L$2)</f>
        <v>0</v>
      </c>
      <c r="S205" s="351">
        <f>FVSCHEDULE('Cost incurred - Nominal Values'!S205,Methodology!G$2:M$2)</f>
        <v>0</v>
      </c>
      <c r="T205" s="351">
        <f>FVSCHEDULE('Cost incurred - Nominal Values'!T205,Methodology!H$2:N$2)</f>
        <v>0</v>
      </c>
      <c r="U205" s="351">
        <f>FVSCHEDULE('Cost incurred - Nominal Values'!U205,Methodology!I$2:O$2)</f>
        <v>0</v>
      </c>
      <c r="V205" s="339">
        <f t="shared" si="9"/>
        <v>0</v>
      </c>
    </row>
    <row r="206" spans="2:22">
      <c r="B206" s="350">
        <f>+'Cost incurred - Nominal Values'!B206</f>
        <v>82772842</v>
      </c>
      <c r="C206" s="58"/>
      <c r="D206" s="58"/>
      <c r="E206" s="58"/>
      <c r="F206" s="58"/>
      <c r="G206" s="58"/>
      <c r="H206" s="58"/>
      <c r="I206" s="58"/>
      <c r="J206" s="58"/>
      <c r="K206" s="58"/>
      <c r="L206" s="58"/>
      <c r="M206" s="58"/>
      <c r="N206" s="351">
        <f>FVSCHEDULE('Cost incurred - Nominal Values'!N206,Methodology!B$2:H$2)</f>
        <v>0</v>
      </c>
      <c r="O206" s="351">
        <f>FVSCHEDULE('Cost incurred - Nominal Values'!O206,Methodology!C$2:I$2)</f>
        <v>0</v>
      </c>
      <c r="P206" s="351">
        <f>FVSCHEDULE('Cost incurred - Nominal Values'!P206,Methodology!D$2:J$2)</f>
        <v>0</v>
      </c>
      <c r="Q206" s="351">
        <f>FVSCHEDULE('Cost incurred - Nominal Values'!Q206,Methodology!E$2:K$2)</f>
        <v>0</v>
      </c>
      <c r="R206" s="351">
        <f>FVSCHEDULE('Cost incurred - Nominal Values'!R206,Methodology!F$2:L$2)</f>
        <v>0</v>
      </c>
      <c r="S206" s="351">
        <f>FVSCHEDULE('Cost incurred - Nominal Values'!S206,Methodology!G$2:M$2)</f>
        <v>0</v>
      </c>
      <c r="T206" s="351">
        <f>FVSCHEDULE('Cost incurred - Nominal Values'!T206,Methodology!H$2:N$2)</f>
        <v>0</v>
      </c>
      <c r="U206" s="351">
        <f>FVSCHEDULE('Cost incurred - Nominal Values'!U206,Methodology!I$2:O$2)</f>
        <v>0</v>
      </c>
      <c r="V206" s="339">
        <f t="shared" si="9"/>
        <v>0</v>
      </c>
    </row>
    <row r="207" spans="2:22">
      <c r="B207" s="350" t="str">
        <f>+'Cost incurred - Nominal Values'!B207</f>
        <v>20020706</v>
      </c>
      <c r="C207" s="58"/>
      <c r="D207" s="58"/>
      <c r="E207" s="58"/>
      <c r="F207" s="58"/>
      <c r="G207" s="58"/>
      <c r="H207" s="58"/>
      <c r="I207" s="58"/>
      <c r="J207" s="58"/>
      <c r="K207" s="58"/>
      <c r="L207" s="58"/>
      <c r="M207" s="58"/>
      <c r="N207" s="351">
        <f>FVSCHEDULE('Cost incurred - Nominal Values'!N207,Methodology!B$2:H$2)</f>
        <v>0</v>
      </c>
      <c r="O207" s="351">
        <f>FVSCHEDULE('Cost incurred - Nominal Values'!O207,Methodology!C$2:I$2)</f>
        <v>0</v>
      </c>
      <c r="P207" s="351">
        <f>FVSCHEDULE('Cost incurred - Nominal Values'!P207,Methodology!D$2:J$2)</f>
        <v>0</v>
      </c>
      <c r="Q207" s="351">
        <f>FVSCHEDULE('Cost incurred - Nominal Values'!Q207,Methodology!E$2:K$2)</f>
        <v>0</v>
      </c>
      <c r="R207" s="351">
        <f>FVSCHEDULE('Cost incurred - Nominal Values'!R207,Methodology!F$2:L$2)</f>
        <v>0</v>
      </c>
      <c r="S207" s="351">
        <f>FVSCHEDULE('Cost incurred - Nominal Values'!S207,Methodology!G$2:M$2)</f>
        <v>0</v>
      </c>
      <c r="T207" s="351">
        <f>FVSCHEDULE('Cost incurred - Nominal Values'!T207,Methodology!H$2:N$2)</f>
        <v>0</v>
      </c>
      <c r="U207" s="351">
        <f>FVSCHEDULE('Cost incurred - Nominal Values'!U207,Methodology!I$2:O$2)</f>
        <v>0</v>
      </c>
      <c r="V207" s="339">
        <f t="shared" si="9"/>
        <v>0</v>
      </c>
    </row>
    <row r="208" spans="2:22">
      <c r="B208" s="350">
        <f>+'Cost incurred - Nominal Values'!B208</f>
        <v>82866131</v>
      </c>
      <c r="C208" s="58"/>
      <c r="D208" s="58"/>
      <c r="E208" s="58"/>
      <c r="F208" s="58"/>
      <c r="G208" s="58"/>
      <c r="H208" s="58"/>
      <c r="I208" s="58"/>
      <c r="J208" s="58"/>
      <c r="K208" s="58"/>
      <c r="L208" s="58"/>
      <c r="M208" s="58"/>
      <c r="N208" s="351">
        <f>FVSCHEDULE('Cost incurred - Nominal Values'!N208,Methodology!B$2:H$2)</f>
        <v>0</v>
      </c>
      <c r="O208" s="351">
        <f>FVSCHEDULE('Cost incurred - Nominal Values'!O208,Methodology!C$2:I$2)</f>
        <v>127822.19186579308</v>
      </c>
      <c r="P208" s="351">
        <f>FVSCHEDULE('Cost incurred - Nominal Values'!P208,Methodology!D$2:J$2)</f>
        <v>0</v>
      </c>
      <c r="Q208" s="351">
        <f>FVSCHEDULE('Cost incurred - Nominal Values'!Q208,Methodology!E$2:K$2)</f>
        <v>0</v>
      </c>
      <c r="R208" s="351">
        <f>FVSCHEDULE('Cost incurred - Nominal Values'!R208,Methodology!F$2:L$2)</f>
        <v>0</v>
      </c>
      <c r="S208" s="351">
        <f>FVSCHEDULE('Cost incurred - Nominal Values'!S208,Methodology!G$2:M$2)</f>
        <v>0</v>
      </c>
      <c r="T208" s="351">
        <f>FVSCHEDULE('Cost incurred - Nominal Values'!T208,Methodology!H$2:N$2)</f>
        <v>0</v>
      </c>
      <c r="U208" s="351">
        <f>FVSCHEDULE('Cost incurred - Nominal Values'!U208,Methodology!I$2:O$2)</f>
        <v>0</v>
      </c>
      <c r="V208" s="339">
        <f t="shared" si="9"/>
        <v>127822.19186579308</v>
      </c>
    </row>
    <row r="209" spans="2:22">
      <c r="B209" s="350">
        <f>+'Cost incurred - Nominal Values'!B209</f>
        <v>30064304</v>
      </c>
      <c r="C209" s="58"/>
      <c r="D209" s="58"/>
      <c r="E209" s="58"/>
      <c r="F209" s="58"/>
      <c r="G209" s="58"/>
      <c r="H209" s="58"/>
      <c r="I209" s="58"/>
      <c r="J209" s="58"/>
      <c r="K209" s="58"/>
      <c r="L209" s="58"/>
      <c r="M209" s="58"/>
      <c r="N209" s="351">
        <f>FVSCHEDULE('Cost incurred - Nominal Values'!N209,Methodology!B$2:H$2)</f>
        <v>0</v>
      </c>
      <c r="O209" s="351">
        <f>FVSCHEDULE('Cost incurred - Nominal Values'!O209,Methodology!C$2:I$2)</f>
        <v>4375.502258714695</v>
      </c>
      <c r="P209" s="351">
        <f>FVSCHEDULE('Cost incurred - Nominal Values'!P209,Methodology!D$2:J$2)</f>
        <v>0</v>
      </c>
      <c r="Q209" s="351">
        <f>FVSCHEDULE('Cost incurred - Nominal Values'!Q209,Methodology!E$2:K$2)</f>
        <v>0</v>
      </c>
      <c r="R209" s="351">
        <f>FVSCHEDULE('Cost incurred - Nominal Values'!R209,Methodology!F$2:L$2)</f>
        <v>0</v>
      </c>
      <c r="S209" s="351">
        <f>FVSCHEDULE('Cost incurred - Nominal Values'!S209,Methodology!G$2:M$2)</f>
        <v>0</v>
      </c>
      <c r="T209" s="351">
        <f>FVSCHEDULE('Cost incurred - Nominal Values'!T209,Methodology!H$2:N$2)</f>
        <v>0</v>
      </c>
      <c r="U209" s="351">
        <f>FVSCHEDULE('Cost incurred - Nominal Values'!U209,Methodology!I$2:O$2)</f>
        <v>0</v>
      </c>
      <c r="V209" s="339">
        <f t="shared" si="9"/>
        <v>4375.502258714695</v>
      </c>
    </row>
    <row r="210" spans="2:22">
      <c r="B210" s="350" t="str">
        <f>+'Cost incurred - Nominal Values'!B210</f>
        <v>82647119</v>
      </c>
      <c r="C210" s="58"/>
      <c r="D210" s="58"/>
      <c r="E210" s="58"/>
      <c r="F210" s="58"/>
      <c r="G210" s="58"/>
      <c r="H210" s="58"/>
      <c r="I210" s="58"/>
      <c r="J210" s="58"/>
      <c r="K210" s="58"/>
      <c r="L210" s="58"/>
      <c r="M210" s="58"/>
      <c r="N210" s="351">
        <f>FVSCHEDULE('Cost incurred - Nominal Values'!N210,Methodology!B$2:H$2)</f>
        <v>0</v>
      </c>
      <c r="O210" s="351">
        <f>FVSCHEDULE('Cost incurred - Nominal Values'!O210,Methodology!C$2:I$2)</f>
        <v>0</v>
      </c>
      <c r="P210" s="351">
        <f>FVSCHEDULE('Cost incurred - Nominal Values'!P210,Methodology!D$2:J$2)</f>
        <v>0</v>
      </c>
      <c r="Q210" s="351">
        <f>FVSCHEDULE('Cost incurred - Nominal Values'!Q210,Methodology!E$2:K$2)</f>
        <v>0</v>
      </c>
      <c r="R210" s="351">
        <f>FVSCHEDULE('Cost incurred - Nominal Values'!R210,Methodology!F$2:L$2)</f>
        <v>0</v>
      </c>
      <c r="S210" s="351">
        <f>FVSCHEDULE('Cost incurred - Nominal Values'!S210,Methodology!G$2:M$2)</f>
        <v>0</v>
      </c>
      <c r="T210" s="351">
        <f>FVSCHEDULE('Cost incurred - Nominal Values'!T210,Methodology!H$2:N$2)</f>
        <v>0</v>
      </c>
      <c r="U210" s="351">
        <f>FVSCHEDULE('Cost incurred - Nominal Values'!U210,Methodology!I$2:O$2)</f>
        <v>0</v>
      </c>
      <c r="V210" s="339">
        <f t="shared" ref="V210:V242" si="10">SUM(N210:U210)</f>
        <v>0</v>
      </c>
    </row>
    <row r="211" spans="2:22">
      <c r="B211" s="350" t="str">
        <f>+'Cost incurred - Nominal Values'!B211</f>
        <v>20011587</v>
      </c>
      <c r="C211" s="58"/>
      <c r="D211" s="58"/>
      <c r="E211" s="58"/>
      <c r="F211" s="58"/>
      <c r="G211" s="58"/>
      <c r="H211" s="58"/>
      <c r="I211" s="58"/>
      <c r="J211" s="58"/>
      <c r="K211" s="58"/>
      <c r="L211" s="58"/>
      <c r="M211" s="58"/>
      <c r="N211" s="351">
        <f>FVSCHEDULE('Cost incurred - Nominal Values'!N211,Methodology!B$2:H$2)</f>
        <v>0</v>
      </c>
      <c r="O211" s="351">
        <f>FVSCHEDULE('Cost incurred - Nominal Values'!O211,Methodology!C$2:I$2)</f>
        <v>0</v>
      </c>
      <c r="P211" s="351">
        <f>FVSCHEDULE('Cost incurred - Nominal Values'!P211,Methodology!D$2:J$2)</f>
        <v>0</v>
      </c>
      <c r="Q211" s="351">
        <f>FVSCHEDULE('Cost incurred - Nominal Values'!Q211,Methodology!E$2:K$2)</f>
        <v>0</v>
      </c>
      <c r="R211" s="351">
        <f>FVSCHEDULE('Cost incurred - Nominal Values'!R211,Methodology!F$2:L$2)</f>
        <v>0</v>
      </c>
      <c r="S211" s="351">
        <f>FVSCHEDULE('Cost incurred - Nominal Values'!S211,Methodology!G$2:M$2)</f>
        <v>0</v>
      </c>
      <c r="T211" s="351">
        <f>FVSCHEDULE('Cost incurred - Nominal Values'!T211,Methodology!H$2:N$2)</f>
        <v>0</v>
      </c>
      <c r="U211" s="351">
        <f>FVSCHEDULE('Cost incurred - Nominal Values'!U211,Methodology!I$2:O$2)</f>
        <v>0</v>
      </c>
      <c r="V211" s="339">
        <f t="shared" si="10"/>
        <v>0</v>
      </c>
    </row>
    <row r="212" spans="2:22">
      <c r="B212" s="350">
        <f>+'Cost incurred - Nominal Values'!B212</f>
        <v>81622293</v>
      </c>
      <c r="C212" s="58"/>
      <c r="D212" s="58"/>
      <c r="E212" s="58"/>
      <c r="F212" s="58"/>
      <c r="G212" s="58"/>
      <c r="H212" s="58"/>
      <c r="I212" s="58"/>
      <c r="J212" s="58"/>
      <c r="K212" s="58"/>
      <c r="L212" s="58"/>
      <c r="M212" s="58"/>
      <c r="N212" s="351">
        <f>FVSCHEDULE('Cost incurred - Nominal Values'!N212,Methodology!B$2:H$2)</f>
        <v>0</v>
      </c>
      <c r="O212" s="351">
        <f>FVSCHEDULE('Cost incurred - Nominal Values'!O212,Methodology!C$2:I$2)</f>
        <v>0</v>
      </c>
      <c r="P212" s="351">
        <f>FVSCHEDULE('Cost incurred - Nominal Values'!P212,Methodology!D$2:J$2)</f>
        <v>0</v>
      </c>
      <c r="Q212" s="351">
        <f>FVSCHEDULE('Cost incurred - Nominal Values'!Q212,Methodology!E$2:K$2)</f>
        <v>0</v>
      </c>
      <c r="R212" s="351">
        <f>FVSCHEDULE('Cost incurred - Nominal Values'!R212,Methodology!F$2:L$2)</f>
        <v>0</v>
      </c>
      <c r="S212" s="351">
        <f>FVSCHEDULE('Cost incurred - Nominal Values'!S212,Methodology!G$2:M$2)</f>
        <v>0</v>
      </c>
      <c r="T212" s="351">
        <f>FVSCHEDULE('Cost incurred - Nominal Values'!T212,Methodology!H$2:N$2)</f>
        <v>0</v>
      </c>
      <c r="U212" s="351">
        <f>FVSCHEDULE('Cost incurred - Nominal Values'!U212,Methodology!I$2:O$2)</f>
        <v>0</v>
      </c>
      <c r="V212" s="339">
        <f t="shared" si="10"/>
        <v>0</v>
      </c>
    </row>
    <row r="213" spans="2:22">
      <c r="B213" s="350">
        <f>+'Cost incurred - Nominal Values'!B213</f>
        <v>82613244</v>
      </c>
      <c r="C213" s="58"/>
      <c r="D213" s="58"/>
      <c r="E213" s="58"/>
      <c r="F213" s="58"/>
      <c r="G213" s="58"/>
      <c r="H213" s="58"/>
      <c r="I213" s="58"/>
      <c r="J213" s="58"/>
      <c r="K213" s="58"/>
      <c r="L213" s="58"/>
      <c r="M213" s="58"/>
      <c r="N213" s="351">
        <f>FVSCHEDULE('Cost incurred - Nominal Values'!N213,Methodology!B$2:H$2)</f>
        <v>0</v>
      </c>
      <c r="O213" s="351">
        <f>FVSCHEDULE('Cost incurred - Nominal Values'!O213,Methodology!C$2:I$2)</f>
        <v>0</v>
      </c>
      <c r="P213" s="351">
        <f>FVSCHEDULE('Cost incurred - Nominal Values'!P213,Methodology!D$2:J$2)</f>
        <v>0</v>
      </c>
      <c r="Q213" s="351">
        <f>FVSCHEDULE('Cost incurred - Nominal Values'!Q213,Methodology!E$2:K$2)</f>
        <v>0</v>
      </c>
      <c r="R213" s="351">
        <f>FVSCHEDULE('Cost incurred - Nominal Values'!R213,Methodology!F$2:L$2)</f>
        <v>0</v>
      </c>
      <c r="S213" s="351">
        <f>FVSCHEDULE('Cost incurred - Nominal Values'!S213,Methodology!G$2:M$2)</f>
        <v>0</v>
      </c>
      <c r="T213" s="351">
        <f>FVSCHEDULE('Cost incurred - Nominal Values'!T213,Methodology!H$2:N$2)</f>
        <v>0</v>
      </c>
      <c r="U213" s="351">
        <f>FVSCHEDULE('Cost incurred - Nominal Values'!U213,Methodology!I$2:O$2)</f>
        <v>0</v>
      </c>
      <c r="V213" s="339">
        <f t="shared" si="10"/>
        <v>0</v>
      </c>
    </row>
    <row r="214" spans="2:22">
      <c r="B214" s="350">
        <f>+'Cost incurred - Nominal Values'!B214</f>
        <v>40222461</v>
      </c>
      <c r="C214" s="58"/>
      <c r="D214" s="58"/>
      <c r="E214" s="58"/>
      <c r="F214" s="58"/>
      <c r="G214" s="58"/>
      <c r="H214" s="58"/>
      <c r="I214" s="58"/>
      <c r="J214" s="58"/>
      <c r="K214" s="58"/>
      <c r="L214" s="58"/>
      <c r="M214" s="58"/>
      <c r="N214" s="351">
        <f>FVSCHEDULE('Cost incurred - Nominal Values'!N214,Methodology!B$2:H$2)</f>
        <v>0</v>
      </c>
      <c r="O214" s="351">
        <f>FVSCHEDULE('Cost incurred - Nominal Values'!O214,Methodology!C$2:I$2)</f>
        <v>0</v>
      </c>
      <c r="P214" s="351">
        <f>FVSCHEDULE('Cost incurred - Nominal Values'!P214,Methodology!D$2:J$2)</f>
        <v>0</v>
      </c>
      <c r="Q214" s="351">
        <f>FVSCHEDULE('Cost incurred - Nominal Values'!Q214,Methodology!E$2:K$2)</f>
        <v>0</v>
      </c>
      <c r="R214" s="351">
        <f>FVSCHEDULE('Cost incurred - Nominal Values'!R214,Methodology!F$2:L$2)</f>
        <v>0</v>
      </c>
      <c r="S214" s="351">
        <f>FVSCHEDULE('Cost incurred - Nominal Values'!S214,Methodology!G$2:M$2)</f>
        <v>0</v>
      </c>
      <c r="T214" s="351">
        <f>FVSCHEDULE('Cost incurred - Nominal Values'!T214,Methodology!H$2:N$2)</f>
        <v>0</v>
      </c>
      <c r="U214" s="351">
        <f>FVSCHEDULE('Cost incurred - Nominal Values'!U214,Methodology!I$2:O$2)</f>
        <v>0</v>
      </c>
      <c r="V214" s="339">
        <f t="shared" si="10"/>
        <v>0</v>
      </c>
    </row>
    <row r="215" spans="2:22">
      <c r="B215" s="350">
        <f>+'Cost incurred - Nominal Values'!B215</f>
        <v>0</v>
      </c>
      <c r="C215" s="58"/>
      <c r="D215" s="58"/>
      <c r="E215" s="58"/>
      <c r="F215" s="58"/>
      <c r="G215" s="58"/>
      <c r="H215" s="58"/>
      <c r="I215" s="58"/>
      <c r="J215" s="58"/>
      <c r="K215" s="58"/>
      <c r="L215" s="58"/>
      <c r="M215" s="58"/>
      <c r="N215" s="351">
        <f>FVSCHEDULE('Cost incurred - Nominal Values'!N215,Methodology!B$2:H$2)</f>
        <v>0</v>
      </c>
      <c r="O215" s="351">
        <f>FVSCHEDULE('Cost incurred - Nominal Values'!O215,Methodology!C$2:I$2)</f>
        <v>0</v>
      </c>
      <c r="P215" s="351">
        <f>FVSCHEDULE('Cost incurred - Nominal Values'!P215,Methodology!D$2:J$2)</f>
        <v>0</v>
      </c>
      <c r="Q215" s="351">
        <f>FVSCHEDULE('Cost incurred - Nominal Values'!Q215,Methodology!E$2:K$2)</f>
        <v>0</v>
      </c>
      <c r="R215" s="351">
        <f>FVSCHEDULE('Cost incurred - Nominal Values'!R215,Methodology!F$2:L$2)</f>
        <v>0</v>
      </c>
      <c r="S215" s="351">
        <f>FVSCHEDULE('Cost incurred - Nominal Values'!S215,Methodology!G$2:M$2)</f>
        <v>0</v>
      </c>
      <c r="T215" s="351">
        <f>FVSCHEDULE('Cost incurred - Nominal Values'!T215,Methodology!H$2:N$2)</f>
        <v>0</v>
      </c>
      <c r="U215" s="351">
        <f>FVSCHEDULE('Cost incurred - Nominal Values'!U215,Methodology!I$2:O$2)</f>
        <v>0</v>
      </c>
      <c r="V215" s="339">
        <f t="shared" si="10"/>
        <v>0</v>
      </c>
    </row>
    <row r="216" spans="2:22">
      <c r="B216" s="350">
        <f>+'Cost incurred - Nominal Values'!B216</f>
        <v>0</v>
      </c>
      <c r="C216" s="58"/>
      <c r="D216" s="58"/>
      <c r="E216" s="58"/>
      <c r="F216" s="58"/>
      <c r="G216" s="58"/>
      <c r="H216" s="58"/>
      <c r="I216" s="58"/>
      <c r="J216" s="58"/>
      <c r="K216" s="58"/>
      <c r="L216" s="58"/>
      <c r="M216" s="58"/>
      <c r="N216" s="351">
        <f>FVSCHEDULE('Cost incurred - Nominal Values'!N216,Methodology!B$2:H$2)</f>
        <v>0</v>
      </c>
      <c r="O216" s="351">
        <f>FVSCHEDULE('Cost incurred - Nominal Values'!O216,Methodology!C$2:I$2)</f>
        <v>0</v>
      </c>
      <c r="P216" s="351">
        <f>FVSCHEDULE('Cost incurred - Nominal Values'!P216,Methodology!D$2:J$2)</f>
        <v>0</v>
      </c>
      <c r="Q216" s="351">
        <f>FVSCHEDULE('Cost incurred - Nominal Values'!Q216,Methodology!E$2:K$2)</f>
        <v>0</v>
      </c>
      <c r="R216" s="351">
        <f>FVSCHEDULE('Cost incurred - Nominal Values'!R216,Methodology!F$2:L$2)</f>
        <v>0</v>
      </c>
      <c r="S216" s="351">
        <f>FVSCHEDULE('Cost incurred - Nominal Values'!S216,Methodology!G$2:M$2)</f>
        <v>0</v>
      </c>
      <c r="T216" s="351">
        <f>FVSCHEDULE('Cost incurred - Nominal Values'!T216,Methodology!H$2:N$2)</f>
        <v>0</v>
      </c>
      <c r="U216" s="351">
        <f>FVSCHEDULE('Cost incurred - Nominal Values'!U216,Methodology!I$2:O$2)</f>
        <v>0</v>
      </c>
      <c r="V216" s="339">
        <f t="shared" si="10"/>
        <v>0</v>
      </c>
    </row>
    <row r="217" spans="2:22">
      <c r="B217" s="350">
        <f>+'Cost incurred - Nominal Values'!B217</f>
        <v>0</v>
      </c>
      <c r="C217" s="58"/>
      <c r="D217" s="58"/>
      <c r="E217" s="58"/>
      <c r="F217" s="58"/>
      <c r="G217" s="58"/>
      <c r="H217" s="58"/>
      <c r="I217" s="58"/>
      <c r="J217" s="58"/>
      <c r="K217" s="58"/>
      <c r="L217" s="58"/>
      <c r="M217" s="58"/>
      <c r="N217" s="351">
        <f>FVSCHEDULE('Cost incurred - Nominal Values'!N217,Methodology!B$2:H$2)</f>
        <v>0</v>
      </c>
      <c r="O217" s="351">
        <f>FVSCHEDULE('Cost incurred - Nominal Values'!O217,Methodology!C$2:I$2)</f>
        <v>0</v>
      </c>
      <c r="P217" s="351">
        <f>FVSCHEDULE('Cost incurred - Nominal Values'!P217,Methodology!D$2:J$2)</f>
        <v>0</v>
      </c>
      <c r="Q217" s="351">
        <f>FVSCHEDULE('Cost incurred - Nominal Values'!Q217,Methodology!E$2:K$2)</f>
        <v>0</v>
      </c>
      <c r="R217" s="351">
        <f>FVSCHEDULE('Cost incurred - Nominal Values'!R217,Methodology!F$2:L$2)</f>
        <v>0</v>
      </c>
      <c r="S217" s="351">
        <f>FVSCHEDULE('Cost incurred - Nominal Values'!S217,Methodology!G$2:M$2)</f>
        <v>0</v>
      </c>
      <c r="T217" s="351">
        <f>FVSCHEDULE('Cost incurred - Nominal Values'!T217,Methodology!H$2:N$2)</f>
        <v>0</v>
      </c>
      <c r="U217" s="351">
        <f>FVSCHEDULE('Cost incurred - Nominal Values'!U217,Methodology!I$2:O$2)</f>
        <v>0</v>
      </c>
      <c r="V217" s="339">
        <f t="shared" si="10"/>
        <v>0</v>
      </c>
    </row>
    <row r="218" spans="2:22">
      <c r="B218" s="350">
        <f>+'Cost incurred - Nominal Values'!B218</f>
        <v>0</v>
      </c>
      <c r="C218" s="58"/>
      <c r="D218" s="58"/>
      <c r="E218" s="58"/>
      <c r="F218" s="58"/>
      <c r="G218" s="58"/>
      <c r="H218" s="58"/>
      <c r="I218" s="58"/>
      <c r="J218" s="58"/>
      <c r="K218" s="58"/>
      <c r="L218" s="58"/>
      <c r="M218" s="58"/>
      <c r="N218" s="351">
        <f>FVSCHEDULE('Cost incurred - Nominal Values'!N218,Methodology!B$2:H$2)</f>
        <v>0</v>
      </c>
      <c r="O218" s="351">
        <f>FVSCHEDULE('Cost incurred - Nominal Values'!O218,Methodology!C$2:I$2)</f>
        <v>0</v>
      </c>
      <c r="P218" s="351">
        <f>FVSCHEDULE('Cost incurred - Nominal Values'!P218,Methodology!D$2:J$2)</f>
        <v>0</v>
      </c>
      <c r="Q218" s="351">
        <f>FVSCHEDULE('Cost incurred - Nominal Values'!Q218,Methodology!E$2:K$2)</f>
        <v>0</v>
      </c>
      <c r="R218" s="351">
        <f>FVSCHEDULE('Cost incurred - Nominal Values'!R218,Methodology!F$2:L$2)</f>
        <v>0</v>
      </c>
      <c r="S218" s="351">
        <f>FVSCHEDULE('Cost incurred - Nominal Values'!S218,Methodology!G$2:M$2)</f>
        <v>0</v>
      </c>
      <c r="T218" s="351">
        <f>FVSCHEDULE('Cost incurred - Nominal Values'!T218,Methodology!H$2:N$2)</f>
        <v>0</v>
      </c>
      <c r="U218" s="351">
        <f>FVSCHEDULE('Cost incurred - Nominal Values'!U218,Methodology!I$2:O$2)</f>
        <v>0</v>
      </c>
      <c r="V218" s="339">
        <f t="shared" si="10"/>
        <v>0</v>
      </c>
    </row>
    <row r="219" spans="2:22">
      <c r="B219" s="350">
        <f>+'Cost incurred - Nominal Values'!B219</f>
        <v>0</v>
      </c>
      <c r="C219" s="58"/>
      <c r="D219" s="58"/>
      <c r="E219" s="58"/>
      <c r="F219" s="58"/>
      <c r="G219" s="58"/>
      <c r="H219" s="58"/>
      <c r="I219" s="58"/>
      <c r="J219" s="58"/>
      <c r="K219" s="58"/>
      <c r="L219" s="58"/>
      <c r="M219" s="58"/>
      <c r="N219" s="351">
        <f>FVSCHEDULE('Cost incurred - Nominal Values'!N219,Methodology!B$2:H$2)</f>
        <v>0</v>
      </c>
      <c r="O219" s="351">
        <f>FVSCHEDULE('Cost incurred - Nominal Values'!O219,Methodology!C$2:I$2)</f>
        <v>0</v>
      </c>
      <c r="P219" s="351">
        <f>FVSCHEDULE('Cost incurred - Nominal Values'!P219,Methodology!D$2:J$2)</f>
        <v>0</v>
      </c>
      <c r="Q219" s="351">
        <f>FVSCHEDULE('Cost incurred - Nominal Values'!Q219,Methodology!E$2:K$2)</f>
        <v>0</v>
      </c>
      <c r="R219" s="351">
        <f>FVSCHEDULE('Cost incurred - Nominal Values'!R219,Methodology!F$2:L$2)</f>
        <v>0</v>
      </c>
      <c r="S219" s="351">
        <f>FVSCHEDULE('Cost incurred - Nominal Values'!S219,Methodology!G$2:M$2)</f>
        <v>0</v>
      </c>
      <c r="T219" s="351">
        <f>FVSCHEDULE('Cost incurred - Nominal Values'!T219,Methodology!H$2:N$2)</f>
        <v>0</v>
      </c>
      <c r="U219" s="351">
        <f>FVSCHEDULE('Cost incurred - Nominal Values'!U219,Methodology!I$2:O$2)</f>
        <v>0</v>
      </c>
      <c r="V219" s="339">
        <f t="shared" si="10"/>
        <v>0</v>
      </c>
    </row>
    <row r="220" spans="2:22">
      <c r="B220" s="350">
        <f>+'Cost incurred - Nominal Values'!B220</f>
        <v>0</v>
      </c>
      <c r="C220" s="58"/>
      <c r="D220" s="58"/>
      <c r="E220" s="58"/>
      <c r="F220" s="58"/>
      <c r="G220" s="58"/>
      <c r="H220" s="58"/>
      <c r="I220" s="58"/>
      <c r="J220" s="58"/>
      <c r="K220" s="58"/>
      <c r="L220" s="58"/>
      <c r="M220" s="58"/>
      <c r="N220" s="351">
        <f>FVSCHEDULE('Cost incurred - Nominal Values'!N220,Methodology!B$2:H$2)</f>
        <v>0</v>
      </c>
      <c r="O220" s="351">
        <f>FVSCHEDULE('Cost incurred - Nominal Values'!O220,Methodology!C$2:I$2)</f>
        <v>0</v>
      </c>
      <c r="P220" s="351">
        <f>FVSCHEDULE('Cost incurred - Nominal Values'!P220,Methodology!D$2:J$2)</f>
        <v>0</v>
      </c>
      <c r="Q220" s="351">
        <f>FVSCHEDULE('Cost incurred - Nominal Values'!Q220,Methodology!E$2:K$2)</f>
        <v>0</v>
      </c>
      <c r="R220" s="351">
        <f>FVSCHEDULE('Cost incurred - Nominal Values'!R220,Methodology!F$2:L$2)</f>
        <v>0</v>
      </c>
      <c r="S220" s="351">
        <f>FVSCHEDULE('Cost incurred - Nominal Values'!S220,Methodology!G$2:M$2)</f>
        <v>0</v>
      </c>
      <c r="T220" s="351">
        <f>FVSCHEDULE('Cost incurred - Nominal Values'!T220,Methodology!H$2:N$2)</f>
        <v>0</v>
      </c>
      <c r="U220" s="351">
        <f>FVSCHEDULE('Cost incurred - Nominal Values'!U220,Methodology!I$2:O$2)</f>
        <v>0</v>
      </c>
      <c r="V220" s="339">
        <f t="shared" si="10"/>
        <v>0</v>
      </c>
    </row>
    <row r="221" spans="2:22">
      <c r="B221" s="350">
        <f>+'Cost incurred - Nominal Values'!B221</f>
        <v>0</v>
      </c>
      <c r="C221" s="58"/>
      <c r="D221" s="58"/>
      <c r="E221" s="58"/>
      <c r="F221" s="58"/>
      <c r="G221" s="58"/>
      <c r="H221" s="58"/>
      <c r="I221" s="58"/>
      <c r="J221" s="58"/>
      <c r="K221" s="58"/>
      <c r="L221" s="58"/>
      <c r="M221" s="58"/>
      <c r="N221" s="351">
        <f>FVSCHEDULE('Cost incurred - Nominal Values'!N221,Methodology!B$2:H$2)</f>
        <v>0</v>
      </c>
      <c r="O221" s="351">
        <f>FVSCHEDULE('Cost incurred - Nominal Values'!O221,Methodology!C$2:I$2)</f>
        <v>0</v>
      </c>
      <c r="P221" s="351">
        <f>FVSCHEDULE('Cost incurred - Nominal Values'!P221,Methodology!D$2:J$2)</f>
        <v>0</v>
      </c>
      <c r="Q221" s="351">
        <f>FVSCHEDULE('Cost incurred - Nominal Values'!Q221,Methodology!E$2:K$2)</f>
        <v>0</v>
      </c>
      <c r="R221" s="351">
        <f>FVSCHEDULE('Cost incurred - Nominal Values'!R221,Methodology!F$2:L$2)</f>
        <v>0</v>
      </c>
      <c r="S221" s="351">
        <f>FVSCHEDULE('Cost incurred - Nominal Values'!S221,Methodology!G$2:M$2)</f>
        <v>0</v>
      </c>
      <c r="T221" s="351">
        <f>FVSCHEDULE('Cost incurred - Nominal Values'!T221,Methodology!H$2:N$2)</f>
        <v>0</v>
      </c>
      <c r="U221" s="351">
        <f>FVSCHEDULE('Cost incurred - Nominal Values'!U221,Methodology!I$2:O$2)</f>
        <v>0</v>
      </c>
      <c r="V221" s="339">
        <f t="shared" si="10"/>
        <v>0</v>
      </c>
    </row>
    <row r="222" spans="2:22">
      <c r="B222" s="350">
        <f>+'Cost incurred - Nominal Values'!B222</f>
        <v>0</v>
      </c>
      <c r="C222" s="58"/>
      <c r="D222" s="58"/>
      <c r="E222" s="58"/>
      <c r="F222" s="58"/>
      <c r="G222" s="58"/>
      <c r="H222" s="58"/>
      <c r="I222" s="58"/>
      <c r="J222" s="58"/>
      <c r="K222" s="58"/>
      <c r="L222" s="58"/>
      <c r="M222" s="58"/>
      <c r="N222" s="351">
        <f>FVSCHEDULE('Cost incurred - Nominal Values'!N222,Methodology!B$2:H$2)</f>
        <v>0</v>
      </c>
      <c r="O222" s="351">
        <f>FVSCHEDULE('Cost incurred - Nominal Values'!O222,Methodology!C$2:I$2)</f>
        <v>0</v>
      </c>
      <c r="P222" s="351">
        <f>FVSCHEDULE('Cost incurred - Nominal Values'!P222,Methodology!D$2:J$2)</f>
        <v>0</v>
      </c>
      <c r="Q222" s="351">
        <f>FVSCHEDULE('Cost incurred - Nominal Values'!Q222,Methodology!E$2:K$2)</f>
        <v>0</v>
      </c>
      <c r="R222" s="351">
        <f>FVSCHEDULE('Cost incurred - Nominal Values'!R222,Methodology!F$2:L$2)</f>
        <v>0</v>
      </c>
      <c r="S222" s="351">
        <f>FVSCHEDULE('Cost incurred - Nominal Values'!S222,Methodology!G$2:M$2)</f>
        <v>0</v>
      </c>
      <c r="T222" s="351">
        <f>FVSCHEDULE('Cost incurred - Nominal Values'!T222,Methodology!H$2:N$2)</f>
        <v>0</v>
      </c>
      <c r="U222" s="351">
        <f>FVSCHEDULE('Cost incurred - Nominal Values'!U222,Methodology!I$2:O$2)</f>
        <v>0</v>
      </c>
      <c r="V222" s="339">
        <f t="shared" si="10"/>
        <v>0</v>
      </c>
    </row>
    <row r="223" spans="2:22">
      <c r="B223" s="350">
        <f>+'Cost incurred - Nominal Values'!B223</f>
        <v>0</v>
      </c>
      <c r="C223" s="58"/>
      <c r="D223" s="58"/>
      <c r="E223" s="58"/>
      <c r="F223" s="58"/>
      <c r="G223" s="58"/>
      <c r="H223" s="58"/>
      <c r="I223" s="58"/>
      <c r="J223" s="58"/>
      <c r="K223" s="58"/>
      <c r="L223" s="58"/>
      <c r="M223" s="58"/>
      <c r="N223" s="351">
        <f>FVSCHEDULE('Cost incurred - Nominal Values'!N223,Methodology!B$2:H$2)</f>
        <v>0</v>
      </c>
      <c r="O223" s="351">
        <f>FVSCHEDULE('Cost incurred - Nominal Values'!O223,Methodology!C$2:I$2)</f>
        <v>0</v>
      </c>
      <c r="P223" s="351">
        <f>FVSCHEDULE('Cost incurred - Nominal Values'!P223,Methodology!D$2:J$2)</f>
        <v>0</v>
      </c>
      <c r="Q223" s="351">
        <f>FVSCHEDULE('Cost incurred - Nominal Values'!Q223,Methodology!E$2:K$2)</f>
        <v>0</v>
      </c>
      <c r="R223" s="351">
        <f>FVSCHEDULE('Cost incurred - Nominal Values'!R223,Methodology!F$2:L$2)</f>
        <v>0</v>
      </c>
      <c r="S223" s="351">
        <f>FVSCHEDULE('Cost incurred - Nominal Values'!S223,Methodology!G$2:M$2)</f>
        <v>0</v>
      </c>
      <c r="T223" s="351">
        <f>FVSCHEDULE('Cost incurred - Nominal Values'!T223,Methodology!H$2:N$2)</f>
        <v>0</v>
      </c>
      <c r="U223" s="351">
        <f>FVSCHEDULE('Cost incurred - Nominal Values'!U223,Methodology!I$2:O$2)</f>
        <v>0</v>
      </c>
      <c r="V223" s="339">
        <f t="shared" si="10"/>
        <v>0</v>
      </c>
    </row>
    <row r="224" spans="2:22">
      <c r="B224" s="350">
        <f>+'Cost incurred - Nominal Values'!B224</f>
        <v>0</v>
      </c>
      <c r="C224" s="58"/>
      <c r="D224" s="58"/>
      <c r="E224" s="58"/>
      <c r="F224" s="58"/>
      <c r="G224" s="58"/>
      <c r="H224" s="58"/>
      <c r="I224" s="58"/>
      <c r="J224" s="58"/>
      <c r="K224" s="58"/>
      <c r="L224" s="58"/>
      <c r="M224" s="58"/>
      <c r="N224" s="351">
        <f>FVSCHEDULE('Cost incurred - Nominal Values'!N224,Methodology!B$2:H$2)</f>
        <v>0</v>
      </c>
      <c r="O224" s="351">
        <f>FVSCHEDULE('Cost incurred - Nominal Values'!O224,Methodology!C$2:I$2)</f>
        <v>0</v>
      </c>
      <c r="P224" s="351">
        <f>FVSCHEDULE('Cost incurred - Nominal Values'!P224,Methodology!D$2:J$2)</f>
        <v>0</v>
      </c>
      <c r="Q224" s="351">
        <f>FVSCHEDULE('Cost incurred - Nominal Values'!Q224,Methodology!E$2:K$2)</f>
        <v>0</v>
      </c>
      <c r="R224" s="351">
        <f>FVSCHEDULE('Cost incurred - Nominal Values'!R224,Methodology!F$2:L$2)</f>
        <v>0</v>
      </c>
      <c r="S224" s="351">
        <f>FVSCHEDULE('Cost incurred - Nominal Values'!S224,Methodology!G$2:M$2)</f>
        <v>0</v>
      </c>
      <c r="T224" s="351">
        <f>FVSCHEDULE('Cost incurred - Nominal Values'!T224,Methodology!H$2:N$2)</f>
        <v>0</v>
      </c>
      <c r="U224" s="351">
        <f>FVSCHEDULE('Cost incurred - Nominal Values'!U224,Methodology!I$2:O$2)</f>
        <v>0</v>
      </c>
      <c r="V224" s="339">
        <f t="shared" si="10"/>
        <v>0</v>
      </c>
    </row>
    <row r="225" spans="2:22">
      <c r="B225" s="350">
        <f>+'Cost incurred - Nominal Values'!B225</f>
        <v>0</v>
      </c>
      <c r="C225" s="58"/>
      <c r="D225" s="58"/>
      <c r="E225" s="58"/>
      <c r="F225" s="58"/>
      <c r="G225" s="58"/>
      <c r="H225" s="58"/>
      <c r="I225" s="58"/>
      <c r="J225" s="58"/>
      <c r="K225" s="58"/>
      <c r="L225" s="58"/>
      <c r="M225" s="58"/>
      <c r="N225" s="351">
        <f>FVSCHEDULE('Cost incurred - Nominal Values'!N225,Methodology!B$2:H$2)</f>
        <v>0</v>
      </c>
      <c r="O225" s="351">
        <f>FVSCHEDULE('Cost incurred - Nominal Values'!O225,Methodology!C$2:I$2)</f>
        <v>0</v>
      </c>
      <c r="P225" s="351">
        <f>FVSCHEDULE('Cost incurred - Nominal Values'!P225,Methodology!D$2:J$2)</f>
        <v>0</v>
      </c>
      <c r="Q225" s="351">
        <f>FVSCHEDULE('Cost incurred - Nominal Values'!Q225,Methodology!E$2:K$2)</f>
        <v>0</v>
      </c>
      <c r="R225" s="351">
        <f>FVSCHEDULE('Cost incurred - Nominal Values'!R225,Methodology!F$2:L$2)</f>
        <v>0</v>
      </c>
      <c r="S225" s="351">
        <f>FVSCHEDULE('Cost incurred - Nominal Values'!S225,Methodology!G$2:M$2)</f>
        <v>0</v>
      </c>
      <c r="T225" s="351">
        <f>FVSCHEDULE('Cost incurred - Nominal Values'!T225,Methodology!H$2:N$2)</f>
        <v>0</v>
      </c>
      <c r="U225" s="351">
        <f>FVSCHEDULE('Cost incurred - Nominal Values'!U225,Methodology!I$2:O$2)</f>
        <v>0</v>
      </c>
      <c r="V225" s="339">
        <f t="shared" si="10"/>
        <v>0</v>
      </c>
    </row>
    <row r="226" spans="2:22">
      <c r="B226" s="350">
        <f>+'Cost incurred - Nominal Values'!B226</f>
        <v>0</v>
      </c>
      <c r="C226" s="58"/>
      <c r="D226" s="58"/>
      <c r="E226" s="58"/>
      <c r="F226" s="58"/>
      <c r="G226" s="58"/>
      <c r="H226" s="58"/>
      <c r="I226" s="58"/>
      <c r="J226" s="58"/>
      <c r="K226" s="58"/>
      <c r="L226" s="58"/>
      <c r="M226" s="58"/>
      <c r="N226" s="351">
        <f>FVSCHEDULE('Cost incurred - Nominal Values'!N226,Methodology!B$2:H$2)</f>
        <v>0</v>
      </c>
      <c r="O226" s="351">
        <f>FVSCHEDULE('Cost incurred - Nominal Values'!O226,Methodology!C$2:I$2)</f>
        <v>0</v>
      </c>
      <c r="P226" s="351">
        <f>FVSCHEDULE('Cost incurred - Nominal Values'!P226,Methodology!D$2:J$2)</f>
        <v>0</v>
      </c>
      <c r="Q226" s="351">
        <f>FVSCHEDULE('Cost incurred - Nominal Values'!Q226,Methodology!E$2:K$2)</f>
        <v>0</v>
      </c>
      <c r="R226" s="351">
        <f>FVSCHEDULE('Cost incurred - Nominal Values'!R226,Methodology!F$2:L$2)</f>
        <v>0</v>
      </c>
      <c r="S226" s="351">
        <f>FVSCHEDULE('Cost incurred - Nominal Values'!S226,Methodology!G$2:M$2)</f>
        <v>0</v>
      </c>
      <c r="T226" s="351">
        <f>FVSCHEDULE('Cost incurred - Nominal Values'!T226,Methodology!H$2:N$2)</f>
        <v>0</v>
      </c>
      <c r="U226" s="351">
        <f>FVSCHEDULE('Cost incurred - Nominal Values'!U226,Methodology!I$2:O$2)</f>
        <v>0</v>
      </c>
      <c r="V226" s="339">
        <f t="shared" si="10"/>
        <v>0</v>
      </c>
    </row>
    <row r="227" spans="2:22">
      <c r="B227" s="350">
        <f>+'Cost incurred - Nominal Values'!B227</f>
        <v>0</v>
      </c>
      <c r="C227" s="58"/>
      <c r="D227" s="58"/>
      <c r="E227" s="58"/>
      <c r="F227" s="58"/>
      <c r="G227" s="58"/>
      <c r="H227" s="58"/>
      <c r="I227" s="58"/>
      <c r="J227" s="58"/>
      <c r="K227" s="58"/>
      <c r="L227" s="58"/>
      <c r="M227" s="58"/>
      <c r="N227" s="351">
        <f>FVSCHEDULE('Cost incurred - Nominal Values'!N227,Methodology!B$2:H$2)</f>
        <v>0</v>
      </c>
      <c r="O227" s="351">
        <f>FVSCHEDULE('Cost incurred - Nominal Values'!O227,Methodology!C$2:I$2)</f>
        <v>0</v>
      </c>
      <c r="P227" s="351">
        <f>FVSCHEDULE('Cost incurred - Nominal Values'!P227,Methodology!D$2:J$2)</f>
        <v>0</v>
      </c>
      <c r="Q227" s="351">
        <f>FVSCHEDULE('Cost incurred - Nominal Values'!Q227,Methodology!E$2:K$2)</f>
        <v>0</v>
      </c>
      <c r="R227" s="351">
        <f>FVSCHEDULE('Cost incurred - Nominal Values'!R227,Methodology!F$2:L$2)</f>
        <v>0</v>
      </c>
      <c r="S227" s="351">
        <f>FVSCHEDULE('Cost incurred - Nominal Values'!S227,Methodology!G$2:M$2)</f>
        <v>0</v>
      </c>
      <c r="T227" s="351">
        <f>FVSCHEDULE('Cost incurred - Nominal Values'!T227,Methodology!H$2:N$2)</f>
        <v>0</v>
      </c>
      <c r="U227" s="351">
        <f>FVSCHEDULE('Cost incurred - Nominal Values'!U227,Methodology!I$2:O$2)</f>
        <v>0</v>
      </c>
      <c r="V227" s="339">
        <f t="shared" si="10"/>
        <v>0</v>
      </c>
    </row>
    <row r="228" spans="2:22">
      <c r="B228" s="350">
        <f>+'Cost incurred - Nominal Values'!B228</f>
        <v>0</v>
      </c>
      <c r="C228" s="58"/>
      <c r="D228" s="58"/>
      <c r="E228" s="58"/>
      <c r="F228" s="58"/>
      <c r="G228" s="58"/>
      <c r="H228" s="58"/>
      <c r="I228" s="58"/>
      <c r="J228" s="58"/>
      <c r="K228" s="58"/>
      <c r="L228" s="58"/>
      <c r="M228" s="58"/>
      <c r="N228" s="351">
        <f>FVSCHEDULE('Cost incurred - Nominal Values'!N228,Methodology!B$2:H$2)</f>
        <v>0</v>
      </c>
      <c r="O228" s="351">
        <f>FVSCHEDULE('Cost incurred - Nominal Values'!O228,Methodology!C$2:I$2)</f>
        <v>0</v>
      </c>
      <c r="P228" s="351">
        <f>FVSCHEDULE('Cost incurred - Nominal Values'!P228,Methodology!D$2:J$2)</f>
        <v>0</v>
      </c>
      <c r="Q228" s="351">
        <f>FVSCHEDULE('Cost incurred - Nominal Values'!Q228,Methodology!E$2:K$2)</f>
        <v>0</v>
      </c>
      <c r="R228" s="351">
        <f>FVSCHEDULE('Cost incurred - Nominal Values'!R228,Methodology!F$2:L$2)</f>
        <v>0</v>
      </c>
      <c r="S228" s="351">
        <f>FVSCHEDULE('Cost incurred - Nominal Values'!S228,Methodology!G$2:M$2)</f>
        <v>0</v>
      </c>
      <c r="T228" s="351">
        <f>FVSCHEDULE('Cost incurred - Nominal Values'!T228,Methodology!H$2:N$2)</f>
        <v>0</v>
      </c>
      <c r="U228" s="351">
        <f>FVSCHEDULE('Cost incurred - Nominal Values'!U228,Methodology!I$2:O$2)</f>
        <v>0</v>
      </c>
      <c r="V228" s="339">
        <f t="shared" si="10"/>
        <v>0</v>
      </c>
    </row>
    <row r="229" spans="2:22">
      <c r="B229" s="350">
        <f>+'Cost incurred - Nominal Values'!B229</f>
        <v>0</v>
      </c>
      <c r="C229" s="58"/>
      <c r="D229" s="58"/>
      <c r="E229" s="58"/>
      <c r="F229" s="58"/>
      <c r="G229" s="58"/>
      <c r="H229" s="58"/>
      <c r="I229" s="58"/>
      <c r="J229" s="58"/>
      <c r="K229" s="58"/>
      <c r="L229" s="58"/>
      <c r="M229" s="58"/>
      <c r="N229" s="351">
        <f>FVSCHEDULE('Cost incurred - Nominal Values'!N229,Methodology!B$2:H$2)</f>
        <v>0</v>
      </c>
      <c r="O229" s="351">
        <f>FVSCHEDULE('Cost incurred - Nominal Values'!O229,Methodology!C$2:I$2)</f>
        <v>0</v>
      </c>
      <c r="P229" s="351">
        <f>FVSCHEDULE('Cost incurred - Nominal Values'!P229,Methodology!D$2:J$2)</f>
        <v>0</v>
      </c>
      <c r="Q229" s="351">
        <f>FVSCHEDULE('Cost incurred - Nominal Values'!Q229,Methodology!E$2:K$2)</f>
        <v>0</v>
      </c>
      <c r="R229" s="351">
        <f>FVSCHEDULE('Cost incurred - Nominal Values'!R229,Methodology!F$2:L$2)</f>
        <v>0</v>
      </c>
      <c r="S229" s="351">
        <f>FVSCHEDULE('Cost incurred - Nominal Values'!S229,Methodology!G$2:M$2)</f>
        <v>0</v>
      </c>
      <c r="T229" s="351">
        <f>FVSCHEDULE('Cost incurred - Nominal Values'!T229,Methodology!H$2:N$2)</f>
        <v>0</v>
      </c>
      <c r="U229" s="351">
        <f>FVSCHEDULE('Cost incurred - Nominal Values'!U229,Methodology!I$2:O$2)</f>
        <v>0</v>
      </c>
      <c r="V229" s="339">
        <f t="shared" si="10"/>
        <v>0</v>
      </c>
    </row>
    <row r="230" spans="2:22">
      <c r="B230" s="350">
        <f>+'Cost incurred - Nominal Values'!B230</f>
        <v>0</v>
      </c>
      <c r="C230" s="58"/>
      <c r="D230" s="58"/>
      <c r="E230" s="58"/>
      <c r="F230" s="58"/>
      <c r="G230" s="58"/>
      <c r="H230" s="58"/>
      <c r="I230" s="58"/>
      <c r="J230" s="58"/>
      <c r="K230" s="58"/>
      <c r="L230" s="58"/>
      <c r="M230" s="58"/>
      <c r="N230" s="351">
        <f>FVSCHEDULE('Cost incurred - Nominal Values'!N230,Methodology!B$2:H$2)</f>
        <v>0</v>
      </c>
      <c r="O230" s="351">
        <f>FVSCHEDULE('Cost incurred - Nominal Values'!O230,Methodology!C$2:I$2)</f>
        <v>0</v>
      </c>
      <c r="P230" s="351">
        <f>FVSCHEDULE('Cost incurred - Nominal Values'!P230,Methodology!D$2:J$2)</f>
        <v>0</v>
      </c>
      <c r="Q230" s="351">
        <f>FVSCHEDULE('Cost incurred - Nominal Values'!Q230,Methodology!E$2:K$2)</f>
        <v>0</v>
      </c>
      <c r="R230" s="351">
        <f>FVSCHEDULE('Cost incurred - Nominal Values'!R230,Methodology!F$2:L$2)</f>
        <v>0</v>
      </c>
      <c r="S230" s="351">
        <f>FVSCHEDULE('Cost incurred - Nominal Values'!S230,Methodology!G$2:M$2)</f>
        <v>0</v>
      </c>
      <c r="T230" s="351">
        <f>FVSCHEDULE('Cost incurred - Nominal Values'!T230,Methodology!H$2:N$2)</f>
        <v>0</v>
      </c>
      <c r="U230" s="351">
        <f>FVSCHEDULE('Cost incurred - Nominal Values'!U230,Methodology!I$2:O$2)</f>
        <v>0</v>
      </c>
      <c r="V230" s="339">
        <f t="shared" si="10"/>
        <v>0</v>
      </c>
    </row>
    <row r="231" spans="2:22">
      <c r="B231" s="350">
        <f>+'Cost incurred - Nominal Values'!B231</f>
        <v>0</v>
      </c>
      <c r="C231" s="58"/>
      <c r="D231" s="58"/>
      <c r="E231" s="58"/>
      <c r="F231" s="58"/>
      <c r="G231" s="58"/>
      <c r="H231" s="58"/>
      <c r="I231" s="58"/>
      <c r="J231" s="58"/>
      <c r="K231" s="58"/>
      <c r="L231" s="58"/>
      <c r="M231" s="58"/>
      <c r="N231" s="351">
        <f>FVSCHEDULE('Cost incurred - Nominal Values'!N231,Methodology!B$2:H$2)</f>
        <v>0</v>
      </c>
      <c r="O231" s="351">
        <f>FVSCHEDULE('Cost incurred - Nominal Values'!O231,Methodology!C$2:I$2)</f>
        <v>0</v>
      </c>
      <c r="P231" s="351">
        <f>FVSCHEDULE('Cost incurred - Nominal Values'!P231,Methodology!D$2:J$2)</f>
        <v>0</v>
      </c>
      <c r="Q231" s="351">
        <f>FVSCHEDULE('Cost incurred - Nominal Values'!Q231,Methodology!E$2:K$2)</f>
        <v>0</v>
      </c>
      <c r="R231" s="351">
        <f>FVSCHEDULE('Cost incurred - Nominal Values'!R231,Methodology!F$2:L$2)</f>
        <v>0</v>
      </c>
      <c r="S231" s="351">
        <f>FVSCHEDULE('Cost incurred - Nominal Values'!S231,Methodology!G$2:M$2)</f>
        <v>0</v>
      </c>
      <c r="T231" s="351">
        <f>FVSCHEDULE('Cost incurred - Nominal Values'!T231,Methodology!H$2:N$2)</f>
        <v>0</v>
      </c>
      <c r="U231" s="351">
        <f>FVSCHEDULE('Cost incurred - Nominal Values'!U231,Methodology!I$2:O$2)</f>
        <v>0</v>
      </c>
      <c r="V231" s="339">
        <f t="shared" si="10"/>
        <v>0</v>
      </c>
    </row>
    <row r="232" spans="2:22">
      <c r="B232" s="350">
        <f>+'Cost incurred - Nominal Values'!B232</f>
        <v>0</v>
      </c>
      <c r="C232" s="58"/>
      <c r="D232" s="58"/>
      <c r="E232" s="58"/>
      <c r="F232" s="58"/>
      <c r="G232" s="58"/>
      <c r="H232" s="58"/>
      <c r="I232" s="58"/>
      <c r="J232" s="58"/>
      <c r="K232" s="58"/>
      <c r="L232" s="58"/>
      <c r="M232" s="58"/>
      <c r="N232" s="351">
        <f>FVSCHEDULE('Cost incurred - Nominal Values'!N232,Methodology!B$2:H$2)</f>
        <v>0</v>
      </c>
      <c r="O232" s="351">
        <f>FVSCHEDULE('Cost incurred - Nominal Values'!O232,Methodology!C$2:I$2)</f>
        <v>0</v>
      </c>
      <c r="P232" s="351">
        <f>FVSCHEDULE('Cost incurred - Nominal Values'!P232,Methodology!D$2:J$2)</f>
        <v>0</v>
      </c>
      <c r="Q232" s="351">
        <f>FVSCHEDULE('Cost incurred - Nominal Values'!Q232,Methodology!E$2:K$2)</f>
        <v>0</v>
      </c>
      <c r="R232" s="351">
        <f>FVSCHEDULE('Cost incurred - Nominal Values'!R232,Methodology!F$2:L$2)</f>
        <v>0</v>
      </c>
      <c r="S232" s="351">
        <f>FVSCHEDULE('Cost incurred - Nominal Values'!S232,Methodology!G$2:M$2)</f>
        <v>0</v>
      </c>
      <c r="T232" s="351">
        <f>FVSCHEDULE('Cost incurred - Nominal Values'!T232,Methodology!H$2:N$2)</f>
        <v>0</v>
      </c>
      <c r="U232" s="351">
        <f>FVSCHEDULE('Cost incurred - Nominal Values'!U232,Methodology!I$2:O$2)</f>
        <v>0</v>
      </c>
      <c r="V232" s="339">
        <f t="shared" si="10"/>
        <v>0</v>
      </c>
    </row>
    <row r="233" spans="2:22">
      <c r="B233" s="350">
        <f>+'Cost incurred - Nominal Values'!B233</f>
        <v>0</v>
      </c>
      <c r="C233" s="58"/>
      <c r="D233" s="58"/>
      <c r="E233" s="58"/>
      <c r="F233" s="58"/>
      <c r="G233" s="58"/>
      <c r="H233" s="58"/>
      <c r="I233" s="58"/>
      <c r="J233" s="58"/>
      <c r="K233" s="58"/>
      <c r="L233" s="58"/>
      <c r="M233" s="58"/>
      <c r="N233" s="351">
        <f>FVSCHEDULE('Cost incurred - Nominal Values'!N233,Methodology!B$2:H$2)</f>
        <v>0</v>
      </c>
      <c r="O233" s="351">
        <f>FVSCHEDULE('Cost incurred - Nominal Values'!O233,Methodology!C$2:I$2)</f>
        <v>0</v>
      </c>
      <c r="P233" s="351">
        <f>FVSCHEDULE('Cost incurred - Nominal Values'!P233,Methodology!D$2:J$2)</f>
        <v>0</v>
      </c>
      <c r="Q233" s="351">
        <f>FVSCHEDULE('Cost incurred - Nominal Values'!Q233,Methodology!E$2:K$2)</f>
        <v>0</v>
      </c>
      <c r="R233" s="351">
        <f>FVSCHEDULE('Cost incurred - Nominal Values'!R233,Methodology!F$2:L$2)</f>
        <v>0</v>
      </c>
      <c r="S233" s="351">
        <f>FVSCHEDULE('Cost incurred - Nominal Values'!S233,Methodology!G$2:M$2)</f>
        <v>0</v>
      </c>
      <c r="T233" s="351">
        <f>FVSCHEDULE('Cost incurred - Nominal Values'!T233,Methodology!H$2:N$2)</f>
        <v>0</v>
      </c>
      <c r="U233" s="351">
        <f>FVSCHEDULE('Cost incurred - Nominal Values'!U233,Methodology!I$2:O$2)</f>
        <v>0</v>
      </c>
      <c r="V233" s="339">
        <f t="shared" si="10"/>
        <v>0</v>
      </c>
    </row>
    <row r="234" spans="2:22">
      <c r="B234" s="350">
        <f>+'Cost incurred - Nominal Values'!B234</f>
        <v>0</v>
      </c>
      <c r="C234" s="58"/>
      <c r="D234" s="58"/>
      <c r="E234" s="58"/>
      <c r="F234" s="58"/>
      <c r="G234" s="58"/>
      <c r="H234" s="58"/>
      <c r="I234" s="58"/>
      <c r="J234" s="58"/>
      <c r="K234" s="58"/>
      <c r="L234" s="58"/>
      <c r="M234" s="58"/>
      <c r="N234" s="351">
        <f>FVSCHEDULE('Cost incurred - Nominal Values'!N234,Methodology!B$2:H$2)</f>
        <v>0</v>
      </c>
      <c r="O234" s="351">
        <f>FVSCHEDULE('Cost incurred - Nominal Values'!O234,Methodology!C$2:I$2)</f>
        <v>0</v>
      </c>
      <c r="P234" s="351">
        <f>FVSCHEDULE('Cost incurred - Nominal Values'!P234,Methodology!D$2:J$2)</f>
        <v>0</v>
      </c>
      <c r="Q234" s="351">
        <f>FVSCHEDULE('Cost incurred - Nominal Values'!Q234,Methodology!E$2:K$2)</f>
        <v>0</v>
      </c>
      <c r="R234" s="351">
        <f>FVSCHEDULE('Cost incurred - Nominal Values'!R234,Methodology!F$2:L$2)</f>
        <v>0</v>
      </c>
      <c r="S234" s="351">
        <f>FVSCHEDULE('Cost incurred - Nominal Values'!S234,Methodology!G$2:M$2)</f>
        <v>0</v>
      </c>
      <c r="T234" s="351">
        <f>FVSCHEDULE('Cost incurred - Nominal Values'!T234,Methodology!H$2:N$2)</f>
        <v>0</v>
      </c>
      <c r="U234" s="351">
        <f>FVSCHEDULE('Cost incurred - Nominal Values'!U234,Methodology!I$2:O$2)</f>
        <v>0</v>
      </c>
      <c r="V234" s="339">
        <f t="shared" si="10"/>
        <v>0</v>
      </c>
    </row>
    <row r="235" spans="2:22">
      <c r="B235" s="350">
        <f>+'Cost incurred - Nominal Values'!B235</f>
        <v>0</v>
      </c>
      <c r="C235" s="58"/>
      <c r="D235" s="58"/>
      <c r="E235" s="58"/>
      <c r="F235" s="58"/>
      <c r="G235" s="58"/>
      <c r="H235" s="58"/>
      <c r="I235" s="58"/>
      <c r="J235" s="58"/>
      <c r="K235" s="58"/>
      <c r="L235" s="58"/>
      <c r="M235" s="58"/>
      <c r="N235" s="351">
        <f>FVSCHEDULE('Cost incurred - Nominal Values'!N235,Methodology!B$2:H$2)</f>
        <v>0</v>
      </c>
      <c r="O235" s="351">
        <f>FVSCHEDULE('Cost incurred - Nominal Values'!O235,Methodology!C$2:I$2)</f>
        <v>0</v>
      </c>
      <c r="P235" s="351">
        <f>FVSCHEDULE('Cost incurred - Nominal Values'!P235,Methodology!D$2:J$2)</f>
        <v>0</v>
      </c>
      <c r="Q235" s="351">
        <f>FVSCHEDULE('Cost incurred - Nominal Values'!Q235,Methodology!E$2:K$2)</f>
        <v>0</v>
      </c>
      <c r="R235" s="351">
        <f>FVSCHEDULE('Cost incurred - Nominal Values'!R235,Methodology!F$2:L$2)</f>
        <v>0</v>
      </c>
      <c r="S235" s="351">
        <f>FVSCHEDULE('Cost incurred - Nominal Values'!S235,Methodology!G$2:M$2)</f>
        <v>0</v>
      </c>
      <c r="T235" s="351">
        <f>FVSCHEDULE('Cost incurred - Nominal Values'!T235,Methodology!H$2:N$2)</f>
        <v>0</v>
      </c>
      <c r="U235" s="351">
        <f>FVSCHEDULE('Cost incurred - Nominal Values'!U235,Methodology!I$2:O$2)</f>
        <v>0</v>
      </c>
      <c r="V235" s="339">
        <f t="shared" si="10"/>
        <v>0</v>
      </c>
    </row>
    <row r="236" spans="2:22">
      <c r="B236" s="350">
        <f>+'Cost incurred - Nominal Values'!B236</f>
        <v>0</v>
      </c>
      <c r="C236" s="58"/>
      <c r="D236" s="58"/>
      <c r="E236" s="58"/>
      <c r="F236" s="58"/>
      <c r="G236" s="58"/>
      <c r="H236" s="58"/>
      <c r="I236" s="58"/>
      <c r="J236" s="58"/>
      <c r="K236" s="58"/>
      <c r="L236" s="58"/>
      <c r="M236" s="58"/>
      <c r="N236" s="351">
        <f>FVSCHEDULE('Cost incurred - Nominal Values'!N236,Methodology!B$2:H$2)</f>
        <v>0</v>
      </c>
      <c r="O236" s="351">
        <f>FVSCHEDULE('Cost incurred - Nominal Values'!O236,Methodology!C$2:I$2)</f>
        <v>0</v>
      </c>
      <c r="P236" s="351">
        <f>FVSCHEDULE('Cost incurred - Nominal Values'!P236,Methodology!D$2:J$2)</f>
        <v>0</v>
      </c>
      <c r="Q236" s="351">
        <f>FVSCHEDULE('Cost incurred - Nominal Values'!Q236,Methodology!E$2:K$2)</f>
        <v>0</v>
      </c>
      <c r="R236" s="351">
        <f>FVSCHEDULE('Cost incurred - Nominal Values'!R236,Methodology!F$2:L$2)</f>
        <v>0</v>
      </c>
      <c r="S236" s="351">
        <f>FVSCHEDULE('Cost incurred - Nominal Values'!S236,Methodology!G$2:M$2)</f>
        <v>0</v>
      </c>
      <c r="T236" s="351">
        <f>FVSCHEDULE('Cost incurred - Nominal Values'!T236,Methodology!H$2:N$2)</f>
        <v>0</v>
      </c>
      <c r="U236" s="351">
        <f>FVSCHEDULE('Cost incurred - Nominal Values'!U236,Methodology!I$2:O$2)</f>
        <v>0</v>
      </c>
      <c r="V236" s="339">
        <f t="shared" si="10"/>
        <v>0</v>
      </c>
    </row>
    <row r="237" spans="2:22">
      <c r="B237" s="350">
        <f>+'Cost incurred - Nominal Values'!B237</f>
        <v>0</v>
      </c>
      <c r="C237" s="58"/>
      <c r="D237" s="58"/>
      <c r="E237" s="58"/>
      <c r="F237" s="58"/>
      <c r="G237" s="58"/>
      <c r="H237" s="58"/>
      <c r="I237" s="58"/>
      <c r="J237" s="58"/>
      <c r="K237" s="58"/>
      <c r="L237" s="58"/>
      <c r="M237" s="58"/>
      <c r="N237" s="351">
        <f>FVSCHEDULE('Cost incurred - Nominal Values'!N237,Methodology!B$2:H$2)</f>
        <v>0</v>
      </c>
      <c r="O237" s="351">
        <f>FVSCHEDULE('Cost incurred - Nominal Values'!O237,Methodology!C$2:I$2)</f>
        <v>0</v>
      </c>
      <c r="P237" s="351">
        <f>FVSCHEDULE('Cost incurred - Nominal Values'!P237,Methodology!D$2:J$2)</f>
        <v>0</v>
      </c>
      <c r="Q237" s="351">
        <f>FVSCHEDULE('Cost incurred - Nominal Values'!Q237,Methodology!E$2:K$2)</f>
        <v>0</v>
      </c>
      <c r="R237" s="351">
        <f>FVSCHEDULE('Cost incurred - Nominal Values'!R237,Methodology!F$2:L$2)</f>
        <v>0</v>
      </c>
      <c r="S237" s="351">
        <f>FVSCHEDULE('Cost incurred - Nominal Values'!S237,Methodology!G$2:M$2)</f>
        <v>0</v>
      </c>
      <c r="T237" s="351">
        <f>FVSCHEDULE('Cost incurred - Nominal Values'!T237,Methodology!H$2:N$2)</f>
        <v>0</v>
      </c>
      <c r="U237" s="351">
        <f>FVSCHEDULE('Cost incurred - Nominal Values'!U237,Methodology!I$2:O$2)</f>
        <v>0</v>
      </c>
      <c r="V237" s="339">
        <f t="shared" si="10"/>
        <v>0</v>
      </c>
    </row>
    <row r="238" spans="2:22">
      <c r="B238" s="350">
        <f>+'Cost incurred - Nominal Values'!B238</f>
        <v>0</v>
      </c>
      <c r="C238" s="58"/>
      <c r="D238" s="58"/>
      <c r="E238" s="58"/>
      <c r="F238" s="58"/>
      <c r="G238" s="58"/>
      <c r="H238" s="58"/>
      <c r="I238" s="58"/>
      <c r="J238" s="58"/>
      <c r="K238" s="58"/>
      <c r="L238" s="58"/>
      <c r="M238" s="58"/>
      <c r="N238" s="351">
        <f>FVSCHEDULE('Cost incurred - Nominal Values'!N238,Methodology!B$2:H$2)</f>
        <v>0</v>
      </c>
      <c r="O238" s="351">
        <f>FVSCHEDULE('Cost incurred - Nominal Values'!O238,Methodology!C$2:I$2)</f>
        <v>0</v>
      </c>
      <c r="P238" s="351">
        <f>FVSCHEDULE('Cost incurred - Nominal Values'!P238,Methodology!D$2:J$2)</f>
        <v>0</v>
      </c>
      <c r="Q238" s="351">
        <f>FVSCHEDULE('Cost incurred - Nominal Values'!Q238,Methodology!E$2:K$2)</f>
        <v>0</v>
      </c>
      <c r="R238" s="351">
        <f>FVSCHEDULE('Cost incurred - Nominal Values'!R238,Methodology!F$2:L$2)</f>
        <v>0</v>
      </c>
      <c r="S238" s="351">
        <f>FVSCHEDULE('Cost incurred - Nominal Values'!S238,Methodology!G$2:M$2)</f>
        <v>0</v>
      </c>
      <c r="T238" s="351">
        <f>FVSCHEDULE('Cost incurred - Nominal Values'!T238,Methodology!H$2:N$2)</f>
        <v>0</v>
      </c>
      <c r="U238" s="351">
        <f>FVSCHEDULE('Cost incurred - Nominal Values'!U238,Methodology!I$2:O$2)</f>
        <v>0</v>
      </c>
      <c r="V238" s="339">
        <f t="shared" si="10"/>
        <v>0</v>
      </c>
    </row>
    <row r="239" spans="2:22">
      <c r="B239" s="350">
        <f>+'Cost incurred - Nominal Values'!B239</f>
        <v>0</v>
      </c>
      <c r="C239" s="58"/>
      <c r="D239" s="58"/>
      <c r="E239" s="58"/>
      <c r="F239" s="58"/>
      <c r="G239" s="58"/>
      <c r="H239" s="58"/>
      <c r="I239" s="58"/>
      <c r="J239" s="58"/>
      <c r="K239" s="58"/>
      <c r="L239" s="58"/>
      <c r="M239" s="58"/>
      <c r="N239" s="351">
        <f>FVSCHEDULE('Cost incurred - Nominal Values'!N239,Methodology!B$2:H$2)</f>
        <v>0</v>
      </c>
      <c r="O239" s="351">
        <f>FVSCHEDULE('Cost incurred - Nominal Values'!O239,Methodology!C$2:I$2)</f>
        <v>0</v>
      </c>
      <c r="P239" s="351">
        <f>FVSCHEDULE('Cost incurred - Nominal Values'!P239,Methodology!D$2:J$2)</f>
        <v>0</v>
      </c>
      <c r="Q239" s="351">
        <f>FVSCHEDULE('Cost incurred - Nominal Values'!Q239,Methodology!E$2:K$2)</f>
        <v>0</v>
      </c>
      <c r="R239" s="351">
        <f>FVSCHEDULE('Cost incurred - Nominal Values'!R239,Methodology!F$2:L$2)</f>
        <v>0</v>
      </c>
      <c r="S239" s="351">
        <f>FVSCHEDULE('Cost incurred - Nominal Values'!S239,Methodology!G$2:M$2)</f>
        <v>0</v>
      </c>
      <c r="T239" s="351">
        <f>FVSCHEDULE('Cost incurred - Nominal Values'!T239,Methodology!H$2:N$2)</f>
        <v>0</v>
      </c>
      <c r="U239" s="351">
        <f>FVSCHEDULE('Cost incurred - Nominal Values'!U239,Methodology!I$2:O$2)</f>
        <v>0</v>
      </c>
      <c r="V239" s="339">
        <f t="shared" si="10"/>
        <v>0</v>
      </c>
    </row>
    <row r="240" spans="2:22">
      <c r="B240" s="350">
        <f>+'Cost incurred - Nominal Values'!B240</f>
        <v>0</v>
      </c>
      <c r="C240" s="58"/>
      <c r="D240" s="58"/>
      <c r="E240" s="58"/>
      <c r="F240" s="58"/>
      <c r="G240" s="58"/>
      <c r="H240" s="58"/>
      <c r="I240" s="58"/>
      <c r="J240" s="58"/>
      <c r="K240" s="58"/>
      <c r="L240" s="58"/>
      <c r="M240" s="58"/>
      <c r="N240" s="351">
        <f>FVSCHEDULE('Cost incurred - Nominal Values'!N240,Methodology!B$2:H$2)</f>
        <v>0</v>
      </c>
      <c r="O240" s="351">
        <f>FVSCHEDULE('Cost incurred - Nominal Values'!O240,Methodology!C$2:I$2)</f>
        <v>0</v>
      </c>
      <c r="P240" s="351">
        <f>FVSCHEDULE('Cost incurred - Nominal Values'!P240,Methodology!D$2:J$2)</f>
        <v>0</v>
      </c>
      <c r="Q240" s="351">
        <f>FVSCHEDULE('Cost incurred - Nominal Values'!Q240,Methodology!E$2:K$2)</f>
        <v>0</v>
      </c>
      <c r="R240" s="351">
        <f>FVSCHEDULE('Cost incurred - Nominal Values'!R240,Methodology!F$2:L$2)</f>
        <v>0</v>
      </c>
      <c r="S240" s="351">
        <f>FVSCHEDULE('Cost incurred - Nominal Values'!S240,Methodology!G$2:M$2)</f>
        <v>0</v>
      </c>
      <c r="T240" s="351">
        <f>FVSCHEDULE('Cost incurred - Nominal Values'!T240,Methodology!H$2:N$2)</f>
        <v>0</v>
      </c>
      <c r="U240" s="351">
        <f>FVSCHEDULE('Cost incurred - Nominal Values'!U240,Methodology!I$2:O$2)</f>
        <v>0</v>
      </c>
      <c r="V240" s="339">
        <f t="shared" si="10"/>
        <v>0</v>
      </c>
    </row>
    <row r="241" spans="2:26">
      <c r="B241" s="350">
        <f>+'Cost incurred - Nominal Values'!B241</f>
        <v>0</v>
      </c>
      <c r="C241" s="58"/>
      <c r="D241" s="58"/>
      <c r="E241" s="58"/>
      <c r="F241" s="58"/>
      <c r="G241" s="58"/>
      <c r="H241" s="58"/>
      <c r="I241" s="58"/>
      <c r="J241" s="58"/>
      <c r="K241" s="58"/>
      <c r="L241" s="58"/>
      <c r="M241" s="58"/>
      <c r="N241" s="351">
        <f>FVSCHEDULE('Cost incurred - Nominal Values'!N241,Methodology!B$2:H$2)</f>
        <v>0</v>
      </c>
      <c r="O241" s="351">
        <f>FVSCHEDULE('Cost incurred - Nominal Values'!O241,Methodology!C$2:I$2)</f>
        <v>0</v>
      </c>
      <c r="P241" s="351">
        <f>FVSCHEDULE('Cost incurred - Nominal Values'!P241,Methodology!D$2:J$2)</f>
        <v>0</v>
      </c>
      <c r="Q241" s="351">
        <f>FVSCHEDULE('Cost incurred - Nominal Values'!Q241,Methodology!E$2:K$2)</f>
        <v>0</v>
      </c>
      <c r="R241" s="351">
        <f>FVSCHEDULE('Cost incurred - Nominal Values'!R241,Methodology!F$2:L$2)</f>
        <v>0</v>
      </c>
      <c r="S241" s="351">
        <f>FVSCHEDULE('Cost incurred - Nominal Values'!S241,Methodology!G$2:M$2)</f>
        <v>0</v>
      </c>
      <c r="T241" s="351">
        <f>FVSCHEDULE('Cost incurred - Nominal Values'!T241,Methodology!H$2:N$2)</f>
        <v>0</v>
      </c>
      <c r="U241" s="351">
        <f>FVSCHEDULE('Cost incurred - Nominal Values'!U241,Methodology!I$2:O$2)</f>
        <v>0</v>
      </c>
      <c r="V241" s="339">
        <f t="shared" si="10"/>
        <v>0</v>
      </c>
    </row>
    <row r="242" spans="2:26">
      <c r="B242" s="350">
        <f>+'Cost incurred - Nominal Values'!B242</f>
        <v>0</v>
      </c>
      <c r="C242" s="58"/>
      <c r="D242" s="58"/>
      <c r="E242" s="58"/>
      <c r="F242" s="58"/>
      <c r="G242" s="58"/>
      <c r="H242" s="58"/>
      <c r="I242" s="58"/>
      <c r="J242" s="58"/>
      <c r="K242" s="58"/>
      <c r="L242" s="58"/>
      <c r="M242" s="58"/>
      <c r="N242" s="351">
        <f>FVSCHEDULE('Cost incurred - Nominal Values'!N242,Methodology!B$2:H$2)</f>
        <v>0</v>
      </c>
      <c r="O242" s="351">
        <f>FVSCHEDULE('Cost incurred - Nominal Values'!O242,Methodology!C$2:I$2)</f>
        <v>0</v>
      </c>
      <c r="P242" s="351">
        <f>FVSCHEDULE('Cost incurred - Nominal Values'!P242,Methodology!D$2:J$2)</f>
        <v>0</v>
      </c>
      <c r="Q242" s="351">
        <f>FVSCHEDULE('Cost incurred - Nominal Values'!Q242,Methodology!E$2:K$2)</f>
        <v>0</v>
      </c>
      <c r="R242" s="351">
        <f>FVSCHEDULE('Cost incurred - Nominal Values'!R242,Methodology!F$2:L$2)</f>
        <v>0</v>
      </c>
      <c r="S242" s="351">
        <f>FVSCHEDULE('Cost incurred - Nominal Values'!S242,Methodology!G$2:M$2)</f>
        <v>0</v>
      </c>
      <c r="T242" s="351">
        <f>FVSCHEDULE('Cost incurred - Nominal Values'!T242,Methodology!H$2:N$2)</f>
        <v>0</v>
      </c>
      <c r="U242" s="351">
        <f>FVSCHEDULE('Cost incurred - Nominal Values'!U242,Methodology!I$2:O$2)</f>
        <v>0</v>
      </c>
      <c r="V242" s="339">
        <f t="shared" si="10"/>
        <v>0</v>
      </c>
    </row>
    <row r="243" spans="2:26">
      <c r="B243" s="350" t="str">
        <f>+'Cost incurred - Nominal Values'!B243</f>
        <v>NON MATERIAL PROJECTS</v>
      </c>
      <c r="C243" s="377"/>
      <c r="D243" s="377"/>
      <c r="E243" s="377"/>
      <c r="F243" s="377"/>
      <c r="G243" s="377"/>
      <c r="H243" s="377"/>
      <c r="I243" s="377"/>
      <c r="J243" s="377"/>
      <c r="K243" s="377"/>
      <c r="L243" s="377"/>
      <c r="M243" s="377"/>
      <c r="N243" s="351">
        <f>FVSCHEDULE('Cost incurred - Nominal Values'!N243,Methodology!B$2:H$2)</f>
        <v>2973.6090898750185</v>
      </c>
      <c r="O243" s="351">
        <f>FVSCHEDULE('Cost incurred - Nominal Values'!O243,Methodology!C$2:I$2)</f>
        <v>0</v>
      </c>
      <c r="P243" s="351">
        <f>FVSCHEDULE('Cost incurred - Nominal Values'!P243,Methodology!D$2:J$2)</f>
        <v>598.91105452189663</v>
      </c>
      <c r="Q243" s="351">
        <f>FVSCHEDULE('Cost incurred - Nominal Values'!Q243,Methodology!E$2:K$2)</f>
        <v>81890.638338014774</v>
      </c>
      <c r="R243" s="351">
        <f>FVSCHEDULE('Cost incurred - Nominal Values'!R243,Methodology!F$2:L$2)</f>
        <v>116750.91269703301</v>
      </c>
      <c r="S243" s="351">
        <f>FVSCHEDULE('Cost incurred - Nominal Values'!S243,Methodology!G$2:M$2)</f>
        <v>2513.4447299999997</v>
      </c>
      <c r="T243" s="351">
        <f>FVSCHEDULE('Cost incurred - Nominal Values'!T243,Methodology!H$2:N$2)</f>
        <v>0</v>
      </c>
      <c r="U243" s="351">
        <f>FVSCHEDULE('Cost incurred - Nominal Values'!U243,Methodology!I$2:O$2)</f>
        <v>0</v>
      </c>
      <c r="V243" s="339">
        <f t="shared" ref="V243" si="11">SUM(N243:U243)</f>
        <v>204727.51590944469</v>
      </c>
    </row>
    <row r="244" spans="2:26" ht="15.75" thickBot="1">
      <c r="B244" s="177"/>
      <c r="C244" s="178"/>
      <c r="D244" s="178"/>
      <c r="E244" s="178"/>
      <c r="F244" s="178"/>
      <c r="G244" s="178"/>
      <c r="H244" s="178"/>
      <c r="I244" s="178"/>
      <c r="J244" s="178"/>
      <c r="K244" s="178"/>
      <c r="L244" s="178"/>
      <c r="M244" s="343"/>
      <c r="N244" s="504">
        <f>+SUM(N191:N243)</f>
        <v>122047.68502598967</v>
      </c>
      <c r="O244" s="343">
        <f t="shared" ref="O244:V244" si="12">+SUM(O191:O243)</f>
        <v>132197.69412450778</v>
      </c>
      <c r="P244" s="179">
        <f t="shared" si="12"/>
        <v>2177523.2054063268</v>
      </c>
      <c r="Q244" s="179">
        <f t="shared" si="12"/>
        <v>81890.638338014774</v>
      </c>
      <c r="R244" s="179">
        <f t="shared" si="12"/>
        <v>2504961.3011898175</v>
      </c>
      <c r="S244" s="179">
        <f t="shared" si="12"/>
        <v>2513.4447299999997</v>
      </c>
      <c r="T244" s="180">
        <f t="shared" si="12"/>
        <v>11075.043</v>
      </c>
      <c r="U244" s="182">
        <f t="shared" si="12"/>
        <v>0</v>
      </c>
      <c r="V244" s="341">
        <f t="shared" si="12"/>
        <v>5032209.0118146557</v>
      </c>
      <c r="X244" s="33"/>
      <c r="Y244" s="33"/>
      <c r="Z244" s="33"/>
    </row>
    <row r="245" spans="2:26" ht="15.75" thickBot="1">
      <c r="B245" s="376" t="s">
        <v>143</v>
      </c>
    </row>
    <row r="246" spans="2:26" ht="15.75" thickBot="1">
      <c r="B246" s="483" t="s">
        <v>17</v>
      </c>
      <c r="C246" s="484"/>
      <c r="D246" s="484"/>
      <c r="E246" s="484"/>
      <c r="F246" s="484"/>
      <c r="G246" s="484"/>
      <c r="H246" s="484"/>
      <c r="I246" s="484"/>
      <c r="J246" s="484"/>
      <c r="K246" s="484"/>
      <c r="L246" s="484"/>
      <c r="M246" s="484"/>
      <c r="N246" s="484"/>
      <c r="O246" s="484"/>
      <c r="P246" s="484"/>
      <c r="Q246" s="484"/>
      <c r="R246" s="484"/>
      <c r="S246" s="484"/>
      <c r="T246" s="484"/>
      <c r="U246" s="484"/>
      <c r="V246" s="484"/>
    </row>
    <row r="247" spans="2:26" ht="26.25" thickBot="1">
      <c r="B247" s="19" t="s">
        <v>55</v>
      </c>
      <c r="C247" s="20"/>
      <c r="D247" s="20"/>
      <c r="E247" s="20"/>
      <c r="F247" s="20"/>
      <c r="G247" s="20"/>
      <c r="H247" s="20"/>
      <c r="I247" s="20"/>
      <c r="J247" s="20"/>
      <c r="K247" s="20"/>
      <c r="L247" s="20"/>
      <c r="M247" s="344" t="s">
        <v>186</v>
      </c>
      <c r="N247" s="345" t="s">
        <v>139</v>
      </c>
      <c r="O247" s="345" t="s">
        <v>130</v>
      </c>
      <c r="P247" s="332" t="s">
        <v>131</v>
      </c>
      <c r="Q247" s="333" t="s">
        <v>132</v>
      </c>
      <c r="R247" s="333" t="s">
        <v>133</v>
      </c>
      <c r="S247" s="334" t="s">
        <v>134</v>
      </c>
      <c r="T247" s="335" t="s">
        <v>135</v>
      </c>
      <c r="U247" s="335" t="s">
        <v>136</v>
      </c>
      <c r="V247" s="337" t="s">
        <v>201</v>
      </c>
    </row>
    <row r="248" spans="2:26">
      <c r="B248" s="350" t="str">
        <f>+'Cost incurred - Nominal Values'!B248</f>
        <v>82860724</v>
      </c>
      <c r="C248" s="118"/>
      <c r="D248" s="118"/>
      <c r="E248" s="118"/>
      <c r="F248" s="118"/>
      <c r="G248" s="118"/>
      <c r="H248" s="118"/>
      <c r="I248" s="118"/>
      <c r="J248" s="118"/>
      <c r="K248" s="118"/>
      <c r="L248" s="118"/>
      <c r="M248" s="133"/>
      <c r="N248" s="351">
        <f>FVSCHEDULE('Cost incurred - Nominal Values'!N248,Methodology!B$2:H$2)</f>
        <v>0</v>
      </c>
      <c r="O248" s="351">
        <f>FVSCHEDULE('Cost incurred - Nominal Values'!O248,Methodology!C$2:I$2)</f>
        <v>0</v>
      </c>
      <c r="P248" s="351">
        <f>FVSCHEDULE('Cost incurred - Nominal Values'!P248,Methodology!D$2:J$2)</f>
        <v>0</v>
      </c>
      <c r="Q248" s="351">
        <f>FVSCHEDULE('Cost incurred - Nominal Values'!Q248,Methodology!E$2:K$2)</f>
        <v>0</v>
      </c>
      <c r="R248" s="351">
        <f>FVSCHEDULE('Cost incurred - Nominal Values'!R248,Methodology!F$2:L$2)</f>
        <v>0</v>
      </c>
      <c r="S248" s="351">
        <f>FVSCHEDULE('Cost incurred - Nominal Values'!S248,Methodology!G$2:M$2)</f>
        <v>0</v>
      </c>
      <c r="T248" s="351">
        <f>FVSCHEDULE('Cost incurred - Nominal Values'!T248,Methodology!H$2:N$2)</f>
        <v>0</v>
      </c>
      <c r="U248" s="351">
        <f>FVSCHEDULE('Cost incurred - Nominal Values'!U248,Methodology!I$2:O$2)</f>
        <v>0</v>
      </c>
      <c r="V248" s="339">
        <f>SUM(N248:U248)</f>
        <v>0</v>
      </c>
    </row>
    <row r="249" spans="2:26">
      <c r="B249" s="350" t="str">
        <f>+'Cost incurred - Nominal Values'!B249</f>
        <v>83842089; 83842085</v>
      </c>
      <c r="C249" s="133"/>
      <c r="D249" s="133"/>
      <c r="E249" s="133"/>
      <c r="F249" s="133"/>
      <c r="G249" s="133"/>
      <c r="H249" s="133"/>
      <c r="I249" s="133"/>
      <c r="J249" s="133"/>
      <c r="K249" s="133"/>
      <c r="L249" s="133"/>
      <c r="M249" s="133"/>
      <c r="N249" s="351">
        <f>FVSCHEDULE('Cost incurred - Nominal Values'!N249,Methodology!B$2:H$2)</f>
        <v>0</v>
      </c>
      <c r="O249" s="351">
        <f>FVSCHEDULE('Cost incurred - Nominal Values'!O249,Methodology!C$2:I$2)</f>
        <v>0</v>
      </c>
      <c r="P249" s="351">
        <f>FVSCHEDULE('Cost incurred - Nominal Values'!P249,Methodology!D$2:J$2)</f>
        <v>0</v>
      </c>
      <c r="Q249" s="351">
        <f>FVSCHEDULE('Cost incurred - Nominal Values'!Q249,Methodology!E$2:K$2)</f>
        <v>0</v>
      </c>
      <c r="R249" s="351">
        <f>FVSCHEDULE('Cost incurred - Nominal Values'!R249,Methodology!F$2:L$2)</f>
        <v>0</v>
      </c>
      <c r="S249" s="351">
        <f>FVSCHEDULE('Cost incurred - Nominal Values'!S249,Methodology!G$2:M$2)</f>
        <v>0</v>
      </c>
      <c r="T249" s="351">
        <f>FVSCHEDULE('Cost incurred - Nominal Values'!T249,Methodology!H$2:N$2)</f>
        <v>0</v>
      </c>
      <c r="U249" s="351">
        <f>FVSCHEDULE('Cost incurred - Nominal Values'!U249,Methodology!I$2:O$2)</f>
        <v>0</v>
      </c>
      <c r="V249" s="339">
        <f t="shared" ref="V249:V268" si="13">SUM(N249:U249)</f>
        <v>0</v>
      </c>
    </row>
    <row r="250" spans="2:26">
      <c r="B250" s="350" t="str">
        <f>+'Cost incurred - Nominal Values'!B250</f>
        <v>83009518</v>
      </c>
      <c r="C250" s="133"/>
      <c r="D250" s="133"/>
      <c r="E250" s="133"/>
      <c r="F250" s="133"/>
      <c r="G250" s="133"/>
      <c r="H250" s="133"/>
      <c r="I250" s="133"/>
      <c r="J250" s="133"/>
      <c r="K250" s="133"/>
      <c r="L250" s="133"/>
      <c r="M250" s="133"/>
      <c r="N250" s="351">
        <f>FVSCHEDULE('Cost incurred - Nominal Values'!N250,Methodology!B$2:H$2)</f>
        <v>0</v>
      </c>
      <c r="O250" s="351">
        <f>FVSCHEDULE('Cost incurred - Nominal Values'!O250,Methodology!C$2:I$2)</f>
        <v>0</v>
      </c>
      <c r="P250" s="351">
        <f>FVSCHEDULE('Cost incurred - Nominal Values'!P250,Methodology!D$2:J$2)</f>
        <v>0</v>
      </c>
      <c r="Q250" s="351">
        <f>FVSCHEDULE('Cost incurred - Nominal Values'!Q250,Methodology!E$2:K$2)</f>
        <v>0</v>
      </c>
      <c r="R250" s="351">
        <f>FVSCHEDULE('Cost incurred - Nominal Values'!R250,Methodology!F$2:L$2)</f>
        <v>0</v>
      </c>
      <c r="S250" s="351">
        <f>FVSCHEDULE('Cost incurred - Nominal Values'!S250,Methodology!G$2:M$2)</f>
        <v>0</v>
      </c>
      <c r="T250" s="351">
        <f>FVSCHEDULE('Cost incurred - Nominal Values'!T250,Methodology!H$2:N$2)</f>
        <v>0</v>
      </c>
      <c r="U250" s="351">
        <f>FVSCHEDULE('Cost incurred - Nominal Values'!U250,Methodology!I$2:O$2)</f>
        <v>0</v>
      </c>
      <c r="V250" s="339">
        <f t="shared" si="13"/>
        <v>0</v>
      </c>
    </row>
    <row r="251" spans="2:26">
      <c r="B251" s="350" t="str">
        <f>+'Cost incurred - Nominal Values'!B251</f>
        <v xml:space="preserve">83860139; 83860136  </v>
      </c>
      <c r="C251" s="133"/>
      <c r="D251" s="133"/>
      <c r="E251" s="133"/>
      <c r="F251" s="133"/>
      <c r="G251" s="133"/>
      <c r="H251" s="133"/>
      <c r="I251" s="133"/>
      <c r="J251" s="133"/>
      <c r="K251" s="133"/>
      <c r="L251" s="133"/>
      <c r="M251" s="133"/>
      <c r="N251" s="351">
        <f>FVSCHEDULE('Cost incurred - Nominal Values'!N251,Methodology!B$2:H$2)</f>
        <v>0</v>
      </c>
      <c r="O251" s="351">
        <f>FVSCHEDULE('Cost incurred - Nominal Values'!O251,Methodology!C$2:I$2)</f>
        <v>0</v>
      </c>
      <c r="P251" s="351">
        <f>FVSCHEDULE('Cost incurred - Nominal Values'!P251,Methodology!D$2:J$2)</f>
        <v>0</v>
      </c>
      <c r="Q251" s="351">
        <f>FVSCHEDULE('Cost incurred - Nominal Values'!Q251,Methodology!E$2:K$2)</f>
        <v>0</v>
      </c>
      <c r="R251" s="351">
        <f>FVSCHEDULE('Cost incurred - Nominal Values'!R251,Methodology!F$2:L$2)</f>
        <v>0</v>
      </c>
      <c r="S251" s="351">
        <f>FVSCHEDULE('Cost incurred - Nominal Values'!S251,Methodology!G$2:M$2)</f>
        <v>0</v>
      </c>
      <c r="T251" s="351">
        <f>FVSCHEDULE('Cost incurred - Nominal Values'!T251,Methodology!H$2:N$2)</f>
        <v>0</v>
      </c>
      <c r="U251" s="351">
        <f>FVSCHEDULE('Cost incurred - Nominal Values'!U251,Methodology!I$2:O$2)</f>
        <v>0</v>
      </c>
      <c r="V251" s="339">
        <f t="shared" si="13"/>
        <v>0</v>
      </c>
    </row>
    <row r="252" spans="2:26">
      <c r="B252" s="350" t="str">
        <f>+'Cost incurred - Nominal Values'!B252</f>
        <v>82913608; 82913611</v>
      </c>
      <c r="C252" s="133"/>
      <c r="D252" s="133"/>
      <c r="E252" s="133"/>
      <c r="F252" s="133"/>
      <c r="G252" s="133"/>
      <c r="H252" s="133"/>
      <c r="I252" s="133"/>
      <c r="J252" s="133"/>
      <c r="K252" s="133"/>
      <c r="L252" s="133"/>
      <c r="M252" s="133"/>
      <c r="N252" s="351">
        <f>FVSCHEDULE('Cost incurred - Nominal Values'!N252,Methodology!B$2:H$2)</f>
        <v>0</v>
      </c>
      <c r="O252" s="351">
        <f>FVSCHEDULE('Cost incurred - Nominal Values'!O252,Methodology!C$2:I$2)</f>
        <v>0</v>
      </c>
      <c r="P252" s="351">
        <f>FVSCHEDULE('Cost incurred - Nominal Values'!P252,Methodology!D$2:J$2)</f>
        <v>0</v>
      </c>
      <c r="Q252" s="351">
        <f>FVSCHEDULE('Cost incurred - Nominal Values'!Q252,Methodology!E$2:K$2)</f>
        <v>0</v>
      </c>
      <c r="R252" s="351">
        <f>FVSCHEDULE('Cost incurred - Nominal Values'!R252,Methodology!F$2:L$2)</f>
        <v>0</v>
      </c>
      <c r="S252" s="351">
        <f>FVSCHEDULE('Cost incurred - Nominal Values'!S252,Methodology!G$2:M$2)</f>
        <v>0</v>
      </c>
      <c r="T252" s="351">
        <f>FVSCHEDULE('Cost incurred - Nominal Values'!T252,Methodology!H$2:N$2)</f>
        <v>0</v>
      </c>
      <c r="U252" s="351">
        <f>FVSCHEDULE('Cost incurred - Nominal Values'!U252,Methodology!I$2:O$2)</f>
        <v>0</v>
      </c>
      <c r="V252" s="339">
        <f t="shared" si="13"/>
        <v>0</v>
      </c>
    </row>
    <row r="253" spans="2:26">
      <c r="B253" s="350" t="str">
        <f>+'Cost incurred - Nominal Values'!B253</f>
        <v>84186116; 84186121</v>
      </c>
      <c r="C253" s="133"/>
      <c r="D253" s="133"/>
      <c r="E253" s="133"/>
      <c r="F253" s="133"/>
      <c r="G253" s="133"/>
      <c r="H253" s="133"/>
      <c r="I253" s="133"/>
      <c r="J253" s="133"/>
      <c r="K253" s="133"/>
      <c r="L253" s="133"/>
      <c r="M253" s="133"/>
      <c r="N253" s="351">
        <f>FVSCHEDULE('Cost incurred - Nominal Values'!N253,Methodology!B$2:H$2)</f>
        <v>0</v>
      </c>
      <c r="O253" s="351">
        <f>FVSCHEDULE('Cost incurred - Nominal Values'!O253,Methodology!C$2:I$2)</f>
        <v>0</v>
      </c>
      <c r="P253" s="351">
        <f>FVSCHEDULE('Cost incurred - Nominal Values'!P253,Methodology!D$2:J$2)</f>
        <v>0</v>
      </c>
      <c r="Q253" s="351">
        <f>FVSCHEDULE('Cost incurred - Nominal Values'!Q253,Methodology!E$2:K$2)</f>
        <v>0</v>
      </c>
      <c r="R253" s="351">
        <f>FVSCHEDULE('Cost incurred - Nominal Values'!R253,Methodology!F$2:L$2)</f>
        <v>0</v>
      </c>
      <c r="S253" s="351">
        <f>FVSCHEDULE('Cost incurred - Nominal Values'!S253,Methodology!G$2:M$2)</f>
        <v>0</v>
      </c>
      <c r="T253" s="351">
        <f>FVSCHEDULE('Cost incurred - Nominal Values'!T253,Methodology!H$2:N$2)</f>
        <v>0</v>
      </c>
      <c r="U253" s="351">
        <f>FVSCHEDULE('Cost incurred - Nominal Values'!U253,Methodology!I$2:O$2)</f>
        <v>0</v>
      </c>
      <c r="V253" s="339">
        <f t="shared" si="13"/>
        <v>0</v>
      </c>
    </row>
    <row r="254" spans="2:26">
      <c r="B254" s="350" t="str">
        <f>+'Cost incurred - Nominal Values'!B254</f>
        <v>83860011; 83860008</v>
      </c>
      <c r="C254" s="133"/>
      <c r="D254" s="133"/>
      <c r="E254" s="133"/>
      <c r="F254" s="133"/>
      <c r="G254" s="133"/>
      <c r="H254" s="133"/>
      <c r="I254" s="133"/>
      <c r="J254" s="133"/>
      <c r="K254" s="133"/>
      <c r="L254" s="133"/>
      <c r="M254" s="133"/>
      <c r="N254" s="351">
        <f>FVSCHEDULE('Cost incurred - Nominal Values'!N254,Methodology!B$2:H$2)</f>
        <v>0</v>
      </c>
      <c r="O254" s="351">
        <f>FVSCHEDULE('Cost incurred - Nominal Values'!O254,Methodology!C$2:I$2)</f>
        <v>0</v>
      </c>
      <c r="P254" s="351">
        <f>FVSCHEDULE('Cost incurred - Nominal Values'!P254,Methodology!D$2:J$2)</f>
        <v>0</v>
      </c>
      <c r="Q254" s="351">
        <f>FVSCHEDULE('Cost incurred - Nominal Values'!Q254,Methodology!E$2:K$2)</f>
        <v>0</v>
      </c>
      <c r="R254" s="351">
        <f>FVSCHEDULE('Cost incurred - Nominal Values'!R254,Methodology!F$2:L$2)</f>
        <v>0</v>
      </c>
      <c r="S254" s="351">
        <f>FVSCHEDULE('Cost incurred - Nominal Values'!S254,Methodology!G$2:M$2)</f>
        <v>0</v>
      </c>
      <c r="T254" s="351">
        <f>FVSCHEDULE('Cost incurred - Nominal Values'!T254,Methodology!H$2:N$2)</f>
        <v>0</v>
      </c>
      <c r="U254" s="351">
        <f>FVSCHEDULE('Cost incurred - Nominal Values'!U254,Methodology!I$2:O$2)</f>
        <v>0</v>
      </c>
      <c r="V254" s="339">
        <f t="shared" si="13"/>
        <v>0</v>
      </c>
    </row>
    <row r="255" spans="2:26">
      <c r="B255" s="350">
        <f>+'Cost incurred - Nominal Values'!B255</f>
        <v>0</v>
      </c>
      <c r="C255" s="133"/>
      <c r="D255" s="133"/>
      <c r="E255" s="133"/>
      <c r="F255" s="133"/>
      <c r="G255" s="133"/>
      <c r="H255" s="133"/>
      <c r="I255" s="133"/>
      <c r="J255" s="133"/>
      <c r="K255" s="133"/>
      <c r="L255" s="133"/>
      <c r="M255" s="133"/>
      <c r="N255" s="351">
        <f>FVSCHEDULE('Cost incurred - Nominal Values'!N255,Methodology!B$2:H$2)</f>
        <v>0</v>
      </c>
      <c r="O255" s="351">
        <f>FVSCHEDULE('Cost incurred - Nominal Values'!O255,Methodology!C$2:I$2)</f>
        <v>0</v>
      </c>
      <c r="P255" s="351">
        <f>FVSCHEDULE('Cost incurred - Nominal Values'!P255,Methodology!D$2:J$2)</f>
        <v>0</v>
      </c>
      <c r="Q255" s="351">
        <f>FVSCHEDULE('Cost incurred - Nominal Values'!Q255,Methodology!E$2:K$2)</f>
        <v>0</v>
      </c>
      <c r="R255" s="351">
        <f>FVSCHEDULE('Cost incurred - Nominal Values'!R255,Methodology!F$2:L$2)</f>
        <v>0</v>
      </c>
      <c r="S255" s="351">
        <f>FVSCHEDULE('Cost incurred - Nominal Values'!S255,Methodology!G$2:M$2)</f>
        <v>0</v>
      </c>
      <c r="T255" s="351">
        <f>FVSCHEDULE('Cost incurred - Nominal Values'!T255,Methodology!H$2:N$2)</f>
        <v>0</v>
      </c>
      <c r="U255" s="351">
        <f>FVSCHEDULE('Cost incurred - Nominal Values'!U255,Methodology!I$2:O$2)</f>
        <v>0</v>
      </c>
      <c r="V255" s="339">
        <f t="shared" si="13"/>
        <v>0</v>
      </c>
    </row>
    <row r="256" spans="2:26">
      <c r="B256" s="350">
        <f>+'Cost incurred - Nominal Values'!B256</f>
        <v>0</v>
      </c>
      <c r="C256" s="133"/>
      <c r="D256" s="133"/>
      <c r="E256" s="133"/>
      <c r="F256" s="133"/>
      <c r="G256" s="133"/>
      <c r="H256" s="133"/>
      <c r="I256" s="133"/>
      <c r="J256" s="133"/>
      <c r="K256" s="133"/>
      <c r="L256" s="133"/>
      <c r="M256" s="133"/>
      <c r="N256" s="351">
        <f>FVSCHEDULE('Cost incurred - Nominal Values'!N256,Methodology!B$2:H$2)</f>
        <v>0</v>
      </c>
      <c r="O256" s="351">
        <f>FVSCHEDULE('Cost incurred - Nominal Values'!O256,Methodology!C$2:I$2)</f>
        <v>0</v>
      </c>
      <c r="P256" s="351">
        <f>FVSCHEDULE('Cost incurred - Nominal Values'!P256,Methodology!D$2:J$2)</f>
        <v>0</v>
      </c>
      <c r="Q256" s="351">
        <f>FVSCHEDULE('Cost incurred - Nominal Values'!Q256,Methodology!E$2:K$2)</f>
        <v>0</v>
      </c>
      <c r="R256" s="351">
        <f>FVSCHEDULE('Cost incurred - Nominal Values'!R256,Methodology!F$2:L$2)</f>
        <v>0</v>
      </c>
      <c r="S256" s="351">
        <f>FVSCHEDULE('Cost incurred - Nominal Values'!S256,Methodology!G$2:M$2)</f>
        <v>0</v>
      </c>
      <c r="T256" s="351">
        <f>FVSCHEDULE('Cost incurred - Nominal Values'!T256,Methodology!H$2:N$2)</f>
        <v>0</v>
      </c>
      <c r="U256" s="351">
        <f>FVSCHEDULE('Cost incurred - Nominal Values'!U256,Methodology!I$2:O$2)</f>
        <v>0</v>
      </c>
      <c r="V256" s="339">
        <f t="shared" si="13"/>
        <v>0</v>
      </c>
    </row>
    <row r="257" spans="2:22">
      <c r="B257" s="350">
        <f>+'Cost incurred - Nominal Values'!B257</f>
        <v>0</v>
      </c>
      <c r="C257" s="133"/>
      <c r="D257" s="133"/>
      <c r="E257" s="133"/>
      <c r="F257" s="133"/>
      <c r="G257" s="133"/>
      <c r="H257" s="133"/>
      <c r="I257" s="133"/>
      <c r="J257" s="133"/>
      <c r="K257" s="133"/>
      <c r="L257" s="133"/>
      <c r="M257" s="133"/>
      <c r="N257" s="351">
        <f>FVSCHEDULE('Cost incurred - Nominal Values'!N257,Methodology!B$2:H$2)</f>
        <v>0</v>
      </c>
      <c r="O257" s="351">
        <f>FVSCHEDULE('Cost incurred - Nominal Values'!O257,Methodology!C$2:I$2)</f>
        <v>0</v>
      </c>
      <c r="P257" s="351">
        <f>FVSCHEDULE('Cost incurred - Nominal Values'!P257,Methodology!D$2:J$2)</f>
        <v>0</v>
      </c>
      <c r="Q257" s="351">
        <f>FVSCHEDULE('Cost incurred - Nominal Values'!Q257,Methodology!E$2:K$2)</f>
        <v>0</v>
      </c>
      <c r="R257" s="351">
        <f>FVSCHEDULE('Cost incurred - Nominal Values'!R257,Methodology!F$2:L$2)</f>
        <v>0</v>
      </c>
      <c r="S257" s="351">
        <f>FVSCHEDULE('Cost incurred - Nominal Values'!S257,Methodology!G$2:M$2)</f>
        <v>0</v>
      </c>
      <c r="T257" s="351">
        <f>FVSCHEDULE('Cost incurred - Nominal Values'!T257,Methodology!H$2:N$2)</f>
        <v>0</v>
      </c>
      <c r="U257" s="351">
        <f>FVSCHEDULE('Cost incurred - Nominal Values'!U257,Methodology!I$2:O$2)</f>
        <v>0</v>
      </c>
      <c r="V257" s="339">
        <f t="shared" si="13"/>
        <v>0</v>
      </c>
    </row>
    <row r="258" spans="2:22">
      <c r="B258" s="350">
        <f>+'Cost incurred - Nominal Values'!B258</f>
        <v>0</v>
      </c>
      <c r="C258" s="133"/>
      <c r="D258" s="133"/>
      <c r="E258" s="133"/>
      <c r="F258" s="133"/>
      <c r="G258" s="133"/>
      <c r="H258" s="133"/>
      <c r="I258" s="133"/>
      <c r="J258" s="133"/>
      <c r="K258" s="133"/>
      <c r="L258" s="133"/>
      <c r="M258" s="133"/>
      <c r="N258" s="351">
        <f>FVSCHEDULE('Cost incurred - Nominal Values'!N258,Methodology!B$2:H$2)</f>
        <v>0</v>
      </c>
      <c r="O258" s="351">
        <f>FVSCHEDULE('Cost incurred - Nominal Values'!O258,Methodology!C$2:I$2)</f>
        <v>0</v>
      </c>
      <c r="P258" s="351">
        <f>FVSCHEDULE('Cost incurred - Nominal Values'!P258,Methodology!D$2:J$2)</f>
        <v>0</v>
      </c>
      <c r="Q258" s="351">
        <f>FVSCHEDULE('Cost incurred - Nominal Values'!Q258,Methodology!E$2:K$2)</f>
        <v>0</v>
      </c>
      <c r="R258" s="351">
        <f>FVSCHEDULE('Cost incurred - Nominal Values'!R258,Methodology!F$2:L$2)</f>
        <v>0</v>
      </c>
      <c r="S258" s="351">
        <f>FVSCHEDULE('Cost incurred - Nominal Values'!S258,Methodology!G$2:M$2)</f>
        <v>0</v>
      </c>
      <c r="T258" s="351">
        <f>FVSCHEDULE('Cost incurred - Nominal Values'!T258,Methodology!H$2:N$2)</f>
        <v>0</v>
      </c>
      <c r="U258" s="351">
        <f>FVSCHEDULE('Cost incurred - Nominal Values'!U258,Methodology!I$2:O$2)</f>
        <v>0</v>
      </c>
      <c r="V258" s="339">
        <f t="shared" si="13"/>
        <v>0</v>
      </c>
    </row>
    <row r="259" spans="2:22">
      <c r="B259" s="350">
        <f>+'Cost incurred - Nominal Values'!B259</f>
        <v>0</v>
      </c>
      <c r="C259" s="133"/>
      <c r="D259" s="133"/>
      <c r="E259" s="133"/>
      <c r="F259" s="133"/>
      <c r="G259" s="133"/>
      <c r="H259" s="133"/>
      <c r="I259" s="133"/>
      <c r="J259" s="133"/>
      <c r="K259" s="133"/>
      <c r="L259" s="133"/>
      <c r="M259" s="133"/>
      <c r="N259" s="351">
        <f>FVSCHEDULE('Cost incurred - Nominal Values'!N259,Methodology!B$2:H$2)</f>
        <v>0</v>
      </c>
      <c r="O259" s="351">
        <f>FVSCHEDULE('Cost incurred - Nominal Values'!O259,Methodology!C$2:I$2)</f>
        <v>0</v>
      </c>
      <c r="P259" s="351">
        <f>FVSCHEDULE('Cost incurred - Nominal Values'!P259,Methodology!D$2:J$2)</f>
        <v>0</v>
      </c>
      <c r="Q259" s="351">
        <f>FVSCHEDULE('Cost incurred - Nominal Values'!Q259,Methodology!E$2:K$2)</f>
        <v>0</v>
      </c>
      <c r="R259" s="351">
        <f>FVSCHEDULE('Cost incurred - Nominal Values'!R259,Methodology!F$2:L$2)</f>
        <v>0</v>
      </c>
      <c r="S259" s="351">
        <f>FVSCHEDULE('Cost incurred - Nominal Values'!S259,Methodology!G$2:M$2)</f>
        <v>0</v>
      </c>
      <c r="T259" s="351">
        <f>FVSCHEDULE('Cost incurred - Nominal Values'!T259,Methodology!H$2:N$2)</f>
        <v>0</v>
      </c>
      <c r="U259" s="351">
        <f>FVSCHEDULE('Cost incurred - Nominal Values'!U259,Methodology!I$2:O$2)</f>
        <v>0</v>
      </c>
      <c r="V259" s="339">
        <f t="shared" si="13"/>
        <v>0</v>
      </c>
    </row>
    <row r="260" spans="2:22">
      <c r="B260" s="350">
        <f>+'Cost incurred - Nominal Values'!B260</f>
        <v>0</v>
      </c>
      <c r="C260" s="133"/>
      <c r="D260" s="133"/>
      <c r="E260" s="133"/>
      <c r="F260" s="133"/>
      <c r="G260" s="133"/>
      <c r="H260" s="133"/>
      <c r="I260" s="133"/>
      <c r="J260" s="133"/>
      <c r="K260" s="133"/>
      <c r="L260" s="133"/>
      <c r="M260" s="133"/>
      <c r="N260" s="351">
        <f>FVSCHEDULE('Cost incurred - Nominal Values'!N260,Methodology!B$2:H$2)</f>
        <v>0</v>
      </c>
      <c r="O260" s="351">
        <f>FVSCHEDULE('Cost incurred - Nominal Values'!O260,Methodology!C$2:I$2)</f>
        <v>0</v>
      </c>
      <c r="P260" s="351">
        <f>FVSCHEDULE('Cost incurred - Nominal Values'!P260,Methodology!D$2:J$2)</f>
        <v>0</v>
      </c>
      <c r="Q260" s="351">
        <f>FVSCHEDULE('Cost incurred - Nominal Values'!Q260,Methodology!E$2:K$2)</f>
        <v>0</v>
      </c>
      <c r="R260" s="351">
        <f>FVSCHEDULE('Cost incurred - Nominal Values'!R260,Methodology!F$2:L$2)</f>
        <v>0</v>
      </c>
      <c r="S260" s="351">
        <f>FVSCHEDULE('Cost incurred - Nominal Values'!S260,Methodology!G$2:M$2)</f>
        <v>0</v>
      </c>
      <c r="T260" s="351">
        <f>FVSCHEDULE('Cost incurred - Nominal Values'!T260,Methodology!H$2:N$2)</f>
        <v>0</v>
      </c>
      <c r="U260" s="351">
        <f>FVSCHEDULE('Cost incurred - Nominal Values'!U260,Methodology!I$2:O$2)</f>
        <v>0</v>
      </c>
      <c r="V260" s="339">
        <f t="shared" si="13"/>
        <v>0</v>
      </c>
    </row>
    <row r="261" spans="2:22">
      <c r="B261" s="350">
        <f>+'Cost incurred - Nominal Values'!B261</f>
        <v>0</v>
      </c>
      <c r="C261" s="133"/>
      <c r="D261" s="133"/>
      <c r="E261" s="133"/>
      <c r="F261" s="133"/>
      <c r="G261" s="133"/>
      <c r="H261" s="133"/>
      <c r="I261" s="133"/>
      <c r="J261" s="133"/>
      <c r="K261" s="133"/>
      <c r="L261" s="133"/>
      <c r="M261" s="133"/>
      <c r="N261" s="351">
        <f>FVSCHEDULE('Cost incurred - Nominal Values'!N261,Methodology!B$2:H$2)</f>
        <v>0</v>
      </c>
      <c r="O261" s="351">
        <f>FVSCHEDULE('Cost incurred - Nominal Values'!O261,Methodology!C$2:I$2)</f>
        <v>0</v>
      </c>
      <c r="P261" s="351">
        <f>FVSCHEDULE('Cost incurred - Nominal Values'!P261,Methodology!D$2:J$2)</f>
        <v>0</v>
      </c>
      <c r="Q261" s="351">
        <f>FVSCHEDULE('Cost incurred - Nominal Values'!Q261,Methodology!E$2:K$2)</f>
        <v>0</v>
      </c>
      <c r="R261" s="351">
        <f>FVSCHEDULE('Cost incurred - Nominal Values'!R261,Methodology!F$2:L$2)</f>
        <v>0</v>
      </c>
      <c r="S261" s="351">
        <f>FVSCHEDULE('Cost incurred - Nominal Values'!S261,Methodology!G$2:M$2)</f>
        <v>0</v>
      </c>
      <c r="T261" s="351">
        <f>FVSCHEDULE('Cost incurred - Nominal Values'!T261,Methodology!H$2:N$2)</f>
        <v>0</v>
      </c>
      <c r="U261" s="351">
        <f>FVSCHEDULE('Cost incurred - Nominal Values'!U261,Methodology!I$2:O$2)</f>
        <v>0</v>
      </c>
      <c r="V261" s="339">
        <f t="shared" si="13"/>
        <v>0</v>
      </c>
    </row>
    <row r="262" spans="2:22">
      <c r="B262" s="350">
        <f>+'Cost incurred - Nominal Values'!B262</f>
        <v>0</v>
      </c>
      <c r="C262" s="133"/>
      <c r="D262" s="133"/>
      <c r="E262" s="133"/>
      <c r="F262" s="133"/>
      <c r="G262" s="133"/>
      <c r="H262" s="133"/>
      <c r="I262" s="133"/>
      <c r="J262" s="133"/>
      <c r="K262" s="133"/>
      <c r="L262" s="133"/>
      <c r="M262" s="133"/>
      <c r="N262" s="351">
        <f>FVSCHEDULE('Cost incurred - Nominal Values'!N262,Methodology!B$2:H$2)</f>
        <v>0</v>
      </c>
      <c r="O262" s="351">
        <f>FVSCHEDULE('Cost incurred - Nominal Values'!O262,Methodology!C$2:I$2)</f>
        <v>0</v>
      </c>
      <c r="P262" s="351">
        <f>FVSCHEDULE('Cost incurred - Nominal Values'!P262,Methodology!D$2:J$2)</f>
        <v>0</v>
      </c>
      <c r="Q262" s="351">
        <f>FVSCHEDULE('Cost incurred - Nominal Values'!Q262,Methodology!E$2:K$2)</f>
        <v>0</v>
      </c>
      <c r="R262" s="351">
        <f>FVSCHEDULE('Cost incurred - Nominal Values'!R262,Methodology!F$2:L$2)</f>
        <v>0</v>
      </c>
      <c r="S262" s="351">
        <f>FVSCHEDULE('Cost incurred - Nominal Values'!S262,Methodology!G$2:M$2)</f>
        <v>0</v>
      </c>
      <c r="T262" s="351">
        <f>FVSCHEDULE('Cost incurred - Nominal Values'!T262,Methodology!H$2:N$2)</f>
        <v>0</v>
      </c>
      <c r="U262" s="351">
        <f>FVSCHEDULE('Cost incurred - Nominal Values'!U262,Methodology!I$2:O$2)</f>
        <v>0</v>
      </c>
      <c r="V262" s="339">
        <f t="shared" si="13"/>
        <v>0</v>
      </c>
    </row>
    <row r="263" spans="2:22">
      <c r="B263" s="350">
        <f>+'Cost incurred - Nominal Values'!B263</f>
        <v>0</v>
      </c>
      <c r="C263" s="133"/>
      <c r="D263" s="133"/>
      <c r="E263" s="133"/>
      <c r="F263" s="133"/>
      <c r="G263" s="133"/>
      <c r="H263" s="133"/>
      <c r="I263" s="133"/>
      <c r="J263" s="133"/>
      <c r="K263" s="133"/>
      <c r="L263" s="133"/>
      <c r="M263" s="133"/>
      <c r="N263" s="351">
        <f>FVSCHEDULE('Cost incurred - Nominal Values'!N263,Methodology!B$2:H$2)</f>
        <v>0</v>
      </c>
      <c r="O263" s="351">
        <f>FVSCHEDULE('Cost incurred - Nominal Values'!O263,Methodology!C$2:I$2)</f>
        <v>0</v>
      </c>
      <c r="P263" s="351">
        <f>FVSCHEDULE('Cost incurred - Nominal Values'!P263,Methodology!D$2:J$2)</f>
        <v>0</v>
      </c>
      <c r="Q263" s="351">
        <f>FVSCHEDULE('Cost incurred - Nominal Values'!Q263,Methodology!E$2:K$2)</f>
        <v>0</v>
      </c>
      <c r="R263" s="351">
        <f>FVSCHEDULE('Cost incurred - Nominal Values'!R263,Methodology!F$2:L$2)</f>
        <v>0</v>
      </c>
      <c r="S263" s="351">
        <f>FVSCHEDULE('Cost incurred - Nominal Values'!S263,Methodology!G$2:M$2)</f>
        <v>0</v>
      </c>
      <c r="T263" s="351">
        <f>FVSCHEDULE('Cost incurred - Nominal Values'!T263,Methodology!H$2:N$2)</f>
        <v>0</v>
      </c>
      <c r="U263" s="351">
        <f>FVSCHEDULE('Cost incurred - Nominal Values'!U263,Methodology!I$2:O$2)</f>
        <v>0</v>
      </c>
      <c r="V263" s="339">
        <f t="shared" si="13"/>
        <v>0</v>
      </c>
    </row>
    <row r="264" spans="2:22">
      <c r="B264" s="350">
        <f>+'Cost incurred - Nominal Values'!B264</f>
        <v>0</v>
      </c>
      <c r="C264" s="133"/>
      <c r="D264" s="133"/>
      <c r="E264" s="133"/>
      <c r="F264" s="133"/>
      <c r="G264" s="133"/>
      <c r="H264" s="133"/>
      <c r="I264" s="133"/>
      <c r="J264" s="133"/>
      <c r="K264" s="133"/>
      <c r="L264" s="133"/>
      <c r="M264" s="133"/>
      <c r="N264" s="351">
        <f>FVSCHEDULE('Cost incurred - Nominal Values'!N264,Methodology!B$2:H$2)</f>
        <v>0</v>
      </c>
      <c r="O264" s="351">
        <f>FVSCHEDULE('Cost incurred - Nominal Values'!O264,Methodology!C$2:I$2)</f>
        <v>0</v>
      </c>
      <c r="P264" s="351">
        <f>FVSCHEDULE('Cost incurred - Nominal Values'!P264,Methodology!D$2:J$2)</f>
        <v>0</v>
      </c>
      <c r="Q264" s="351">
        <f>FVSCHEDULE('Cost incurred - Nominal Values'!Q264,Methodology!E$2:K$2)</f>
        <v>0</v>
      </c>
      <c r="R264" s="351">
        <f>FVSCHEDULE('Cost incurred - Nominal Values'!R264,Methodology!F$2:L$2)</f>
        <v>0</v>
      </c>
      <c r="S264" s="351">
        <f>FVSCHEDULE('Cost incurred - Nominal Values'!S264,Methodology!G$2:M$2)</f>
        <v>0</v>
      </c>
      <c r="T264" s="351">
        <f>FVSCHEDULE('Cost incurred - Nominal Values'!T264,Methodology!H$2:N$2)</f>
        <v>0</v>
      </c>
      <c r="U264" s="351">
        <f>FVSCHEDULE('Cost incurred - Nominal Values'!U264,Methodology!I$2:O$2)</f>
        <v>0</v>
      </c>
      <c r="V264" s="339">
        <f t="shared" si="13"/>
        <v>0</v>
      </c>
    </row>
    <row r="265" spans="2:22">
      <c r="B265" s="350">
        <f>+'Cost incurred - Nominal Values'!B265</f>
        <v>0</v>
      </c>
      <c r="C265" s="133"/>
      <c r="D265" s="133"/>
      <c r="E265" s="133"/>
      <c r="F265" s="133"/>
      <c r="G265" s="133"/>
      <c r="H265" s="133"/>
      <c r="I265" s="133"/>
      <c r="J265" s="133"/>
      <c r="K265" s="133"/>
      <c r="L265" s="133"/>
      <c r="M265" s="133"/>
      <c r="N265" s="351">
        <f>FVSCHEDULE('Cost incurred - Nominal Values'!N265,Methodology!B$2:H$2)</f>
        <v>0</v>
      </c>
      <c r="O265" s="351">
        <f>FVSCHEDULE('Cost incurred - Nominal Values'!O265,Methodology!C$2:I$2)</f>
        <v>0</v>
      </c>
      <c r="P265" s="351">
        <f>FVSCHEDULE('Cost incurred - Nominal Values'!P265,Methodology!D$2:J$2)</f>
        <v>0</v>
      </c>
      <c r="Q265" s="351">
        <f>FVSCHEDULE('Cost incurred - Nominal Values'!Q265,Methodology!E$2:K$2)</f>
        <v>0</v>
      </c>
      <c r="R265" s="351">
        <f>FVSCHEDULE('Cost incurred - Nominal Values'!R265,Methodology!F$2:L$2)</f>
        <v>0</v>
      </c>
      <c r="S265" s="351">
        <f>FVSCHEDULE('Cost incurred - Nominal Values'!S265,Methodology!G$2:M$2)</f>
        <v>0</v>
      </c>
      <c r="T265" s="351">
        <f>FVSCHEDULE('Cost incurred - Nominal Values'!T265,Methodology!H$2:N$2)</f>
        <v>0</v>
      </c>
      <c r="U265" s="351">
        <f>FVSCHEDULE('Cost incurred - Nominal Values'!U265,Methodology!I$2:O$2)</f>
        <v>0</v>
      </c>
      <c r="V265" s="339">
        <f t="shared" si="13"/>
        <v>0</v>
      </c>
    </row>
    <row r="266" spans="2:22">
      <c r="B266" s="350">
        <f>+'Cost incurred - Nominal Values'!B266</f>
        <v>0</v>
      </c>
      <c r="C266" s="149"/>
      <c r="D266" s="149"/>
      <c r="E266" s="149"/>
      <c r="F266" s="149"/>
      <c r="G266" s="149"/>
      <c r="H266" s="149"/>
      <c r="I266" s="149"/>
      <c r="J266" s="149"/>
      <c r="K266" s="149"/>
      <c r="L266" s="149"/>
      <c r="M266" s="149"/>
      <c r="N266" s="351">
        <f>FVSCHEDULE('Cost incurred - Nominal Values'!N266,Methodology!B$2:H$2)</f>
        <v>0</v>
      </c>
      <c r="O266" s="351">
        <f>FVSCHEDULE('Cost incurred - Nominal Values'!O266,Methodology!C$2:I$2)</f>
        <v>0</v>
      </c>
      <c r="P266" s="351">
        <f>FVSCHEDULE('Cost incurred - Nominal Values'!P266,Methodology!D$2:J$2)</f>
        <v>0</v>
      </c>
      <c r="Q266" s="351">
        <f>FVSCHEDULE('Cost incurred - Nominal Values'!Q266,Methodology!E$2:K$2)</f>
        <v>0</v>
      </c>
      <c r="R266" s="351">
        <f>FVSCHEDULE('Cost incurred - Nominal Values'!R266,Methodology!F$2:L$2)</f>
        <v>0</v>
      </c>
      <c r="S266" s="351">
        <f>FVSCHEDULE('Cost incurred - Nominal Values'!S266,Methodology!G$2:M$2)</f>
        <v>0</v>
      </c>
      <c r="T266" s="351">
        <f>FVSCHEDULE('Cost incurred - Nominal Values'!T266,Methodology!H$2:N$2)</f>
        <v>0</v>
      </c>
      <c r="U266" s="351">
        <f>FVSCHEDULE('Cost incurred - Nominal Values'!U266,Methodology!I$2:O$2)</f>
        <v>0</v>
      </c>
      <c r="V266" s="339">
        <f t="shared" si="13"/>
        <v>0</v>
      </c>
    </row>
    <row r="267" spans="2:22">
      <c r="B267" s="350">
        <f>+'Cost incurred - Nominal Values'!B267</f>
        <v>0</v>
      </c>
      <c r="C267" s="149"/>
      <c r="D267" s="149"/>
      <c r="E267" s="149"/>
      <c r="F267" s="149"/>
      <c r="G267" s="149"/>
      <c r="H267" s="149"/>
      <c r="I267" s="149"/>
      <c r="J267" s="149"/>
      <c r="K267" s="149"/>
      <c r="L267" s="149"/>
      <c r="M267" s="149"/>
      <c r="N267" s="351">
        <f>FVSCHEDULE('Cost incurred - Nominal Values'!N267,Methodology!B$2:H$2)</f>
        <v>0</v>
      </c>
      <c r="O267" s="351">
        <f>FVSCHEDULE('Cost incurred - Nominal Values'!O267,Methodology!C$2:I$2)</f>
        <v>0</v>
      </c>
      <c r="P267" s="351">
        <f>FVSCHEDULE('Cost incurred - Nominal Values'!P267,Methodology!D$2:J$2)</f>
        <v>0</v>
      </c>
      <c r="Q267" s="351">
        <f>FVSCHEDULE('Cost incurred - Nominal Values'!Q267,Methodology!E$2:K$2)</f>
        <v>0</v>
      </c>
      <c r="R267" s="351">
        <f>FVSCHEDULE('Cost incurred - Nominal Values'!R267,Methodology!F$2:L$2)</f>
        <v>0</v>
      </c>
      <c r="S267" s="351">
        <f>FVSCHEDULE('Cost incurred - Nominal Values'!S267,Methodology!G$2:M$2)</f>
        <v>0</v>
      </c>
      <c r="T267" s="351">
        <f>FVSCHEDULE('Cost incurred - Nominal Values'!T267,Methodology!H$2:N$2)</f>
        <v>0</v>
      </c>
      <c r="U267" s="351">
        <f>FVSCHEDULE('Cost incurred - Nominal Values'!U267,Methodology!I$2:O$2)</f>
        <v>0</v>
      </c>
      <c r="V267" s="339">
        <f t="shared" si="13"/>
        <v>0</v>
      </c>
    </row>
    <row r="268" spans="2:22">
      <c r="B268" s="350">
        <f>+'Cost incurred - Nominal Values'!B268</f>
        <v>0</v>
      </c>
      <c r="C268" s="149"/>
      <c r="D268" s="149"/>
      <c r="E268" s="149"/>
      <c r="F268" s="149"/>
      <c r="G268" s="149"/>
      <c r="H268" s="149"/>
      <c r="I268" s="149"/>
      <c r="J268" s="149"/>
      <c r="K268" s="149"/>
      <c r="L268" s="149"/>
      <c r="M268" s="149"/>
      <c r="N268" s="351">
        <f>FVSCHEDULE('Cost incurred - Nominal Values'!N268,Methodology!B$2:H$2)</f>
        <v>0</v>
      </c>
      <c r="O268" s="351">
        <f>FVSCHEDULE('Cost incurred - Nominal Values'!O268,Methodology!C$2:I$2)</f>
        <v>0</v>
      </c>
      <c r="P268" s="351">
        <f>FVSCHEDULE('Cost incurred - Nominal Values'!P268,Methodology!D$2:J$2)</f>
        <v>0</v>
      </c>
      <c r="Q268" s="351">
        <f>FVSCHEDULE('Cost incurred - Nominal Values'!Q268,Methodology!E$2:K$2)</f>
        <v>0</v>
      </c>
      <c r="R268" s="351">
        <f>FVSCHEDULE('Cost incurred - Nominal Values'!R268,Methodology!F$2:L$2)</f>
        <v>0</v>
      </c>
      <c r="S268" s="351">
        <f>FVSCHEDULE('Cost incurred - Nominal Values'!S268,Methodology!G$2:M$2)</f>
        <v>0</v>
      </c>
      <c r="T268" s="351">
        <f>FVSCHEDULE('Cost incurred - Nominal Values'!T268,Methodology!H$2:N$2)</f>
        <v>0</v>
      </c>
      <c r="U268" s="351">
        <f>FVSCHEDULE('Cost incurred - Nominal Values'!U268,Methodology!I$2:O$2)</f>
        <v>0</v>
      </c>
      <c r="V268" s="339">
        <f t="shared" si="13"/>
        <v>0</v>
      </c>
    </row>
    <row r="269" spans="2:22">
      <c r="B269" s="350">
        <f>+'Cost incurred - Nominal Values'!B269</f>
        <v>0</v>
      </c>
      <c r="C269" s="149"/>
      <c r="D269" s="149"/>
      <c r="E269" s="149"/>
      <c r="F269" s="149"/>
      <c r="G269" s="149"/>
      <c r="H269" s="149"/>
      <c r="I269" s="149"/>
      <c r="J269" s="149"/>
      <c r="K269" s="149"/>
      <c r="L269" s="149"/>
      <c r="M269" s="149"/>
      <c r="N269" s="351">
        <f>FVSCHEDULE('Cost incurred - Nominal Values'!N269,Methodology!B$2:H$2)</f>
        <v>0</v>
      </c>
      <c r="O269" s="351">
        <f>FVSCHEDULE('Cost incurred - Nominal Values'!O269,Methodology!C$2:I$2)</f>
        <v>0</v>
      </c>
      <c r="P269" s="351">
        <f>FVSCHEDULE('Cost incurred - Nominal Values'!P269,Methodology!D$2:J$2)</f>
        <v>0</v>
      </c>
      <c r="Q269" s="351">
        <f>FVSCHEDULE('Cost incurred - Nominal Values'!Q269,Methodology!E$2:K$2)</f>
        <v>0</v>
      </c>
      <c r="R269" s="351">
        <f>FVSCHEDULE('Cost incurred - Nominal Values'!R269,Methodology!F$2:L$2)</f>
        <v>0</v>
      </c>
      <c r="S269" s="351">
        <f>FVSCHEDULE('Cost incurred - Nominal Values'!S269,Methodology!G$2:M$2)</f>
        <v>0</v>
      </c>
      <c r="T269" s="351">
        <f>FVSCHEDULE('Cost incurred - Nominal Values'!T269,Methodology!H$2:N$2)</f>
        <v>0</v>
      </c>
      <c r="U269" s="351">
        <f>FVSCHEDULE('Cost incurred - Nominal Values'!U269,Methodology!I$2:O$2)</f>
        <v>0</v>
      </c>
      <c r="V269" s="339">
        <f t="shared" ref="V269:V302" si="14">SUM(N269:U269)</f>
        <v>0</v>
      </c>
    </row>
    <row r="270" spans="2:22">
      <c r="B270" s="350">
        <f>+'Cost incurred - Nominal Values'!B270</f>
        <v>0</v>
      </c>
      <c r="C270" s="149"/>
      <c r="D270" s="149"/>
      <c r="E270" s="149"/>
      <c r="F270" s="149"/>
      <c r="G270" s="149"/>
      <c r="H270" s="149"/>
      <c r="I270" s="149"/>
      <c r="J270" s="149"/>
      <c r="K270" s="149"/>
      <c r="L270" s="149"/>
      <c r="M270" s="149"/>
      <c r="N270" s="351">
        <f>FVSCHEDULE('Cost incurred - Nominal Values'!N270,Methodology!B$2:H$2)</f>
        <v>0</v>
      </c>
      <c r="O270" s="351">
        <f>FVSCHEDULE('Cost incurred - Nominal Values'!O270,Methodology!C$2:I$2)</f>
        <v>0</v>
      </c>
      <c r="P270" s="351">
        <f>FVSCHEDULE('Cost incurred - Nominal Values'!P270,Methodology!D$2:J$2)</f>
        <v>0</v>
      </c>
      <c r="Q270" s="351">
        <f>FVSCHEDULE('Cost incurred - Nominal Values'!Q270,Methodology!E$2:K$2)</f>
        <v>0</v>
      </c>
      <c r="R270" s="351">
        <f>FVSCHEDULE('Cost incurred - Nominal Values'!R270,Methodology!F$2:L$2)</f>
        <v>0</v>
      </c>
      <c r="S270" s="351">
        <f>FVSCHEDULE('Cost incurred - Nominal Values'!S270,Methodology!G$2:M$2)</f>
        <v>0</v>
      </c>
      <c r="T270" s="351">
        <f>FVSCHEDULE('Cost incurred - Nominal Values'!T270,Methodology!H$2:N$2)</f>
        <v>0</v>
      </c>
      <c r="U270" s="351">
        <f>FVSCHEDULE('Cost incurred - Nominal Values'!U270,Methodology!I$2:O$2)</f>
        <v>0</v>
      </c>
      <c r="V270" s="339">
        <f t="shared" si="14"/>
        <v>0</v>
      </c>
    </row>
    <row r="271" spans="2:22">
      <c r="B271" s="350">
        <f>+'Cost incurred - Nominal Values'!B271</f>
        <v>0</v>
      </c>
      <c r="C271" s="149"/>
      <c r="D271" s="149"/>
      <c r="E271" s="149"/>
      <c r="F271" s="149"/>
      <c r="G271" s="149"/>
      <c r="H271" s="149"/>
      <c r="I271" s="149"/>
      <c r="J271" s="149"/>
      <c r="K271" s="149"/>
      <c r="L271" s="149"/>
      <c r="M271" s="149"/>
      <c r="N271" s="351">
        <f>FVSCHEDULE('Cost incurred - Nominal Values'!N271,Methodology!B$2:H$2)</f>
        <v>0</v>
      </c>
      <c r="O271" s="351">
        <f>FVSCHEDULE('Cost incurred - Nominal Values'!O271,Methodology!C$2:I$2)</f>
        <v>0</v>
      </c>
      <c r="P271" s="351">
        <f>FVSCHEDULE('Cost incurred - Nominal Values'!P271,Methodology!D$2:J$2)</f>
        <v>0</v>
      </c>
      <c r="Q271" s="351">
        <f>FVSCHEDULE('Cost incurred - Nominal Values'!Q271,Methodology!E$2:K$2)</f>
        <v>0</v>
      </c>
      <c r="R271" s="351">
        <f>FVSCHEDULE('Cost incurred - Nominal Values'!R271,Methodology!F$2:L$2)</f>
        <v>0</v>
      </c>
      <c r="S271" s="351">
        <f>FVSCHEDULE('Cost incurred - Nominal Values'!S271,Methodology!G$2:M$2)</f>
        <v>0</v>
      </c>
      <c r="T271" s="351">
        <f>FVSCHEDULE('Cost incurred - Nominal Values'!T271,Methodology!H$2:N$2)</f>
        <v>0</v>
      </c>
      <c r="U271" s="351">
        <f>FVSCHEDULE('Cost incurred - Nominal Values'!U271,Methodology!I$2:O$2)</f>
        <v>0</v>
      </c>
      <c r="V271" s="339">
        <f t="shared" si="14"/>
        <v>0</v>
      </c>
    </row>
    <row r="272" spans="2:22">
      <c r="B272" s="350">
        <f>+'Cost incurred - Nominal Values'!B272</f>
        <v>0</v>
      </c>
      <c r="C272" s="149"/>
      <c r="D272" s="149"/>
      <c r="E272" s="149"/>
      <c r="F272" s="149"/>
      <c r="G272" s="149"/>
      <c r="H272" s="149"/>
      <c r="I272" s="149"/>
      <c r="J272" s="149"/>
      <c r="K272" s="149"/>
      <c r="L272" s="149"/>
      <c r="M272" s="149"/>
      <c r="N272" s="351">
        <f>FVSCHEDULE('Cost incurred - Nominal Values'!N272,Methodology!B$2:H$2)</f>
        <v>0</v>
      </c>
      <c r="O272" s="351">
        <f>FVSCHEDULE('Cost incurred - Nominal Values'!O272,Methodology!C$2:I$2)</f>
        <v>0</v>
      </c>
      <c r="P272" s="351">
        <f>FVSCHEDULE('Cost incurred - Nominal Values'!P272,Methodology!D$2:J$2)</f>
        <v>0</v>
      </c>
      <c r="Q272" s="351">
        <f>FVSCHEDULE('Cost incurred - Nominal Values'!Q272,Methodology!E$2:K$2)</f>
        <v>0</v>
      </c>
      <c r="R272" s="351">
        <f>FVSCHEDULE('Cost incurred - Nominal Values'!R272,Methodology!F$2:L$2)</f>
        <v>0</v>
      </c>
      <c r="S272" s="351">
        <f>FVSCHEDULE('Cost incurred - Nominal Values'!S272,Methodology!G$2:M$2)</f>
        <v>0</v>
      </c>
      <c r="T272" s="351">
        <f>FVSCHEDULE('Cost incurred - Nominal Values'!T272,Methodology!H$2:N$2)</f>
        <v>0</v>
      </c>
      <c r="U272" s="351">
        <f>FVSCHEDULE('Cost incurred - Nominal Values'!U272,Methodology!I$2:O$2)</f>
        <v>0</v>
      </c>
      <c r="V272" s="339">
        <f t="shared" si="14"/>
        <v>0</v>
      </c>
    </row>
    <row r="273" spans="2:22">
      <c r="B273" s="350">
        <f>+'Cost incurred - Nominal Values'!B273</f>
        <v>0</v>
      </c>
      <c r="C273" s="149"/>
      <c r="D273" s="149"/>
      <c r="E273" s="149"/>
      <c r="F273" s="149"/>
      <c r="G273" s="149"/>
      <c r="H273" s="149"/>
      <c r="I273" s="149"/>
      <c r="J273" s="149"/>
      <c r="K273" s="149"/>
      <c r="L273" s="149"/>
      <c r="M273" s="149"/>
      <c r="N273" s="351">
        <f>FVSCHEDULE('Cost incurred - Nominal Values'!N273,Methodology!B$2:H$2)</f>
        <v>0</v>
      </c>
      <c r="O273" s="351">
        <f>FVSCHEDULE('Cost incurred - Nominal Values'!O273,Methodology!C$2:I$2)</f>
        <v>0</v>
      </c>
      <c r="P273" s="351">
        <f>FVSCHEDULE('Cost incurred - Nominal Values'!P273,Methodology!D$2:J$2)</f>
        <v>0</v>
      </c>
      <c r="Q273" s="351">
        <f>FVSCHEDULE('Cost incurred - Nominal Values'!Q273,Methodology!E$2:K$2)</f>
        <v>0</v>
      </c>
      <c r="R273" s="351">
        <f>FVSCHEDULE('Cost incurred - Nominal Values'!R273,Methodology!F$2:L$2)</f>
        <v>0</v>
      </c>
      <c r="S273" s="351">
        <f>FVSCHEDULE('Cost incurred - Nominal Values'!S273,Methodology!G$2:M$2)</f>
        <v>0</v>
      </c>
      <c r="T273" s="351">
        <f>FVSCHEDULE('Cost incurred - Nominal Values'!T273,Methodology!H$2:N$2)</f>
        <v>0</v>
      </c>
      <c r="U273" s="351">
        <f>FVSCHEDULE('Cost incurred - Nominal Values'!U273,Methodology!I$2:O$2)</f>
        <v>0</v>
      </c>
      <c r="V273" s="339">
        <f t="shared" si="14"/>
        <v>0</v>
      </c>
    </row>
    <row r="274" spans="2:22">
      <c r="B274" s="350">
        <f>+'Cost incurred - Nominal Values'!B274</f>
        <v>0</v>
      </c>
      <c r="C274" s="149"/>
      <c r="D274" s="149"/>
      <c r="E274" s="149"/>
      <c r="F274" s="149"/>
      <c r="G274" s="149"/>
      <c r="H274" s="149"/>
      <c r="I274" s="149"/>
      <c r="J274" s="149"/>
      <c r="K274" s="149"/>
      <c r="L274" s="149"/>
      <c r="M274" s="149"/>
      <c r="N274" s="351">
        <f>FVSCHEDULE('Cost incurred - Nominal Values'!N274,Methodology!B$2:H$2)</f>
        <v>0</v>
      </c>
      <c r="O274" s="351">
        <f>FVSCHEDULE('Cost incurred - Nominal Values'!O274,Methodology!C$2:I$2)</f>
        <v>0</v>
      </c>
      <c r="P274" s="351">
        <f>FVSCHEDULE('Cost incurred - Nominal Values'!P274,Methodology!D$2:J$2)</f>
        <v>0</v>
      </c>
      <c r="Q274" s="351">
        <f>FVSCHEDULE('Cost incurred - Nominal Values'!Q274,Methodology!E$2:K$2)</f>
        <v>0</v>
      </c>
      <c r="R274" s="351">
        <f>FVSCHEDULE('Cost incurred - Nominal Values'!R274,Methodology!F$2:L$2)</f>
        <v>0</v>
      </c>
      <c r="S274" s="351">
        <f>FVSCHEDULE('Cost incurred - Nominal Values'!S274,Methodology!G$2:M$2)</f>
        <v>0</v>
      </c>
      <c r="T274" s="351">
        <f>FVSCHEDULE('Cost incurred - Nominal Values'!T274,Methodology!H$2:N$2)</f>
        <v>0</v>
      </c>
      <c r="U274" s="351">
        <f>FVSCHEDULE('Cost incurred - Nominal Values'!U274,Methodology!I$2:O$2)</f>
        <v>0</v>
      </c>
      <c r="V274" s="339">
        <f t="shared" si="14"/>
        <v>0</v>
      </c>
    </row>
    <row r="275" spans="2:22">
      <c r="B275" s="350">
        <f>+'Cost incurred - Nominal Values'!B275</f>
        <v>0</v>
      </c>
      <c r="C275" s="149"/>
      <c r="D275" s="149"/>
      <c r="E275" s="149"/>
      <c r="F275" s="149"/>
      <c r="G275" s="149"/>
      <c r="H275" s="149"/>
      <c r="I275" s="149"/>
      <c r="J275" s="149"/>
      <c r="K275" s="149"/>
      <c r="L275" s="149"/>
      <c r="M275" s="149"/>
      <c r="N275" s="351">
        <f>FVSCHEDULE('Cost incurred - Nominal Values'!N275,Methodology!B$2:H$2)</f>
        <v>0</v>
      </c>
      <c r="O275" s="351">
        <f>FVSCHEDULE('Cost incurred - Nominal Values'!O275,Methodology!C$2:I$2)</f>
        <v>0</v>
      </c>
      <c r="P275" s="351">
        <f>FVSCHEDULE('Cost incurred - Nominal Values'!P275,Methodology!D$2:J$2)</f>
        <v>0</v>
      </c>
      <c r="Q275" s="351">
        <f>FVSCHEDULE('Cost incurred - Nominal Values'!Q275,Methodology!E$2:K$2)</f>
        <v>0</v>
      </c>
      <c r="R275" s="351">
        <f>FVSCHEDULE('Cost incurred - Nominal Values'!R275,Methodology!F$2:L$2)</f>
        <v>0</v>
      </c>
      <c r="S275" s="351">
        <f>FVSCHEDULE('Cost incurred - Nominal Values'!S275,Methodology!G$2:M$2)</f>
        <v>0</v>
      </c>
      <c r="T275" s="351">
        <f>FVSCHEDULE('Cost incurred - Nominal Values'!T275,Methodology!H$2:N$2)</f>
        <v>0</v>
      </c>
      <c r="U275" s="351">
        <f>FVSCHEDULE('Cost incurred - Nominal Values'!U275,Methodology!I$2:O$2)</f>
        <v>0</v>
      </c>
      <c r="V275" s="339">
        <f t="shared" si="14"/>
        <v>0</v>
      </c>
    </row>
    <row r="276" spans="2:22">
      <c r="B276" s="350">
        <f>+'Cost incurred - Nominal Values'!B276</f>
        <v>0</v>
      </c>
      <c r="C276" s="149"/>
      <c r="D276" s="149"/>
      <c r="E276" s="149"/>
      <c r="F276" s="149"/>
      <c r="G276" s="149"/>
      <c r="H276" s="149"/>
      <c r="I276" s="149"/>
      <c r="J276" s="149"/>
      <c r="K276" s="149"/>
      <c r="L276" s="149"/>
      <c r="M276" s="149"/>
      <c r="N276" s="351">
        <f>FVSCHEDULE('Cost incurred - Nominal Values'!N276,Methodology!B$2:H$2)</f>
        <v>0</v>
      </c>
      <c r="O276" s="351">
        <f>FVSCHEDULE('Cost incurred - Nominal Values'!O276,Methodology!C$2:I$2)</f>
        <v>0</v>
      </c>
      <c r="P276" s="351">
        <f>FVSCHEDULE('Cost incurred - Nominal Values'!P276,Methodology!D$2:J$2)</f>
        <v>0</v>
      </c>
      <c r="Q276" s="351">
        <f>FVSCHEDULE('Cost incurred - Nominal Values'!Q276,Methodology!E$2:K$2)</f>
        <v>0</v>
      </c>
      <c r="R276" s="351">
        <f>FVSCHEDULE('Cost incurred - Nominal Values'!R276,Methodology!F$2:L$2)</f>
        <v>0</v>
      </c>
      <c r="S276" s="351">
        <f>FVSCHEDULE('Cost incurred - Nominal Values'!S276,Methodology!G$2:M$2)</f>
        <v>0</v>
      </c>
      <c r="T276" s="351">
        <f>FVSCHEDULE('Cost incurred - Nominal Values'!T276,Methodology!H$2:N$2)</f>
        <v>0</v>
      </c>
      <c r="U276" s="351">
        <f>FVSCHEDULE('Cost incurred - Nominal Values'!U276,Methodology!I$2:O$2)</f>
        <v>0</v>
      </c>
      <c r="V276" s="339">
        <f t="shared" si="14"/>
        <v>0</v>
      </c>
    </row>
    <row r="277" spans="2:22">
      <c r="B277" s="350">
        <f>+'Cost incurred - Nominal Values'!B277</f>
        <v>0</v>
      </c>
      <c r="C277" s="149"/>
      <c r="D277" s="149"/>
      <c r="E277" s="149"/>
      <c r="F277" s="149"/>
      <c r="G277" s="149"/>
      <c r="H277" s="149"/>
      <c r="I277" s="149"/>
      <c r="J277" s="149"/>
      <c r="K277" s="149"/>
      <c r="L277" s="149"/>
      <c r="M277" s="149"/>
      <c r="N277" s="351">
        <f>FVSCHEDULE('Cost incurred - Nominal Values'!N277,Methodology!B$2:H$2)</f>
        <v>0</v>
      </c>
      <c r="O277" s="351">
        <f>FVSCHEDULE('Cost incurred - Nominal Values'!O277,Methodology!C$2:I$2)</f>
        <v>0</v>
      </c>
      <c r="P277" s="351">
        <f>FVSCHEDULE('Cost incurred - Nominal Values'!P277,Methodology!D$2:J$2)</f>
        <v>0</v>
      </c>
      <c r="Q277" s="351">
        <f>FVSCHEDULE('Cost incurred - Nominal Values'!Q277,Methodology!E$2:K$2)</f>
        <v>0</v>
      </c>
      <c r="R277" s="351">
        <f>FVSCHEDULE('Cost incurred - Nominal Values'!R277,Methodology!F$2:L$2)</f>
        <v>0</v>
      </c>
      <c r="S277" s="351">
        <f>FVSCHEDULE('Cost incurred - Nominal Values'!S277,Methodology!G$2:M$2)</f>
        <v>0</v>
      </c>
      <c r="T277" s="351">
        <f>FVSCHEDULE('Cost incurred - Nominal Values'!T277,Methodology!H$2:N$2)</f>
        <v>0</v>
      </c>
      <c r="U277" s="351">
        <f>FVSCHEDULE('Cost incurred - Nominal Values'!U277,Methodology!I$2:O$2)</f>
        <v>0</v>
      </c>
      <c r="V277" s="339">
        <f t="shared" si="14"/>
        <v>0</v>
      </c>
    </row>
    <row r="278" spans="2:22">
      <c r="B278" s="350">
        <f>+'Cost incurred - Nominal Values'!B278</f>
        <v>0</v>
      </c>
      <c r="C278" s="149"/>
      <c r="D278" s="149"/>
      <c r="E278" s="149"/>
      <c r="F278" s="149"/>
      <c r="G278" s="149"/>
      <c r="H278" s="149"/>
      <c r="I278" s="149"/>
      <c r="J278" s="149"/>
      <c r="K278" s="149"/>
      <c r="L278" s="149"/>
      <c r="M278" s="149"/>
      <c r="N278" s="351">
        <f>FVSCHEDULE('Cost incurred - Nominal Values'!N278,Methodology!B$2:H$2)</f>
        <v>0</v>
      </c>
      <c r="O278" s="351">
        <f>FVSCHEDULE('Cost incurred - Nominal Values'!O278,Methodology!C$2:I$2)</f>
        <v>0</v>
      </c>
      <c r="P278" s="351">
        <f>FVSCHEDULE('Cost incurred - Nominal Values'!P278,Methodology!D$2:J$2)</f>
        <v>0</v>
      </c>
      <c r="Q278" s="351">
        <f>FVSCHEDULE('Cost incurred - Nominal Values'!Q278,Methodology!E$2:K$2)</f>
        <v>0</v>
      </c>
      <c r="R278" s="351">
        <f>FVSCHEDULE('Cost incurred - Nominal Values'!R278,Methodology!F$2:L$2)</f>
        <v>0</v>
      </c>
      <c r="S278" s="351">
        <f>FVSCHEDULE('Cost incurred - Nominal Values'!S278,Methodology!G$2:M$2)</f>
        <v>0</v>
      </c>
      <c r="T278" s="351">
        <f>FVSCHEDULE('Cost incurred - Nominal Values'!T278,Methodology!H$2:N$2)</f>
        <v>0</v>
      </c>
      <c r="U278" s="351">
        <f>FVSCHEDULE('Cost incurred - Nominal Values'!U278,Methodology!I$2:O$2)</f>
        <v>0</v>
      </c>
      <c r="V278" s="339">
        <f t="shared" si="14"/>
        <v>0</v>
      </c>
    </row>
    <row r="279" spans="2:22">
      <c r="B279" s="350">
        <f>+'Cost incurred - Nominal Values'!B279</f>
        <v>0</v>
      </c>
      <c r="C279" s="149"/>
      <c r="D279" s="149"/>
      <c r="E279" s="149"/>
      <c r="F279" s="149"/>
      <c r="G279" s="149"/>
      <c r="H279" s="149"/>
      <c r="I279" s="149"/>
      <c r="J279" s="149"/>
      <c r="K279" s="149"/>
      <c r="L279" s="149"/>
      <c r="M279" s="149"/>
      <c r="N279" s="351">
        <f>FVSCHEDULE('Cost incurred - Nominal Values'!N279,Methodology!B$2:H$2)</f>
        <v>0</v>
      </c>
      <c r="O279" s="351">
        <f>FVSCHEDULE('Cost incurred - Nominal Values'!O279,Methodology!C$2:I$2)</f>
        <v>0</v>
      </c>
      <c r="P279" s="351">
        <f>FVSCHEDULE('Cost incurred - Nominal Values'!P279,Methodology!D$2:J$2)</f>
        <v>0</v>
      </c>
      <c r="Q279" s="351">
        <f>FVSCHEDULE('Cost incurred - Nominal Values'!Q279,Methodology!E$2:K$2)</f>
        <v>0</v>
      </c>
      <c r="R279" s="351">
        <f>FVSCHEDULE('Cost incurred - Nominal Values'!R279,Methodology!F$2:L$2)</f>
        <v>0</v>
      </c>
      <c r="S279" s="351">
        <f>FVSCHEDULE('Cost incurred - Nominal Values'!S279,Methodology!G$2:M$2)</f>
        <v>0</v>
      </c>
      <c r="T279" s="351">
        <f>FVSCHEDULE('Cost incurred - Nominal Values'!T279,Methodology!H$2:N$2)</f>
        <v>0</v>
      </c>
      <c r="U279" s="351">
        <f>FVSCHEDULE('Cost incurred - Nominal Values'!U279,Methodology!I$2:O$2)</f>
        <v>0</v>
      </c>
      <c r="V279" s="339">
        <f t="shared" si="14"/>
        <v>0</v>
      </c>
    </row>
    <row r="280" spans="2:22">
      <c r="B280" s="350">
        <f>+'Cost incurred - Nominal Values'!B280</f>
        <v>0</v>
      </c>
      <c r="C280" s="149"/>
      <c r="D280" s="149"/>
      <c r="E280" s="149"/>
      <c r="F280" s="149"/>
      <c r="G280" s="149"/>
      <c r="H280" s="149"/>
      <c r="I280" s="149"/>
      <c r="J280" s="149"/>
      <c r="K280" s="149"/>
      <c r="L280" s="149"/>
      <c r="M280" s="149"/>
      <c r="N280" s="351">
        <f>FVSCHEDULE('Cost incurred - Nominal Values'!N280,Methodology!B$2:H$2)</f>
        <v>0</v>
      </c>
      <c r="O280" s="351">
        <f>FVSCHEDULE('Cost incurred - Nominal Values'!O280,Methodology!C$2:I$2)</f>
        <v>0</v>
      </c>
      <c r="P280" s="351">
        <f>FVSCHEDULE('Cost incurred - Nominal Values'!P280,Methodology!D$2:J$2)</f>
        <v>0</v>
      </c>
      <c r="Q280" s="351">
        <f>FVSCHEDULE('Cost incurred - Nominal Values'!Q280,Methodology!E$2:K$2)</f>
        <v>0</v>
      </c>
      <c r="R280" s="351">
        <f>FVSCHEDULE('Cost incurred - Nominal Values'!R280,Methodology!F$2:L$2)</f>
        <v>0</v>
      </c>
      <c r="S280" s="351">
        <f>FVSCHEDULE('Cost incurred - Nominal Values'!S280,Methodology!G$2:M$2)</f>
        <v>0</v>
      </c>
      <c r="T280" s="351">
        <f>FVSCHEDULE('Cost incurred - Nominal Values'!T280,Methodology!H$2:N$2)</f>
        <v>0</v>
      </c>
      <c r="U280" s="351">
        <f>FVSCHEDULE('Cost incurred - Nominal Values'!U280,Methodology!I$2:O$2)</f>
        <v>0</v>
      </c>
      <c r="V280" s="339">
        <f t="shared" si="14"/>
        <v>0</v>
      </c>
    </row>
    <row r="281" spans="2:22">
      <c r="B281" s="350">
        <f>+'Cost incurred - Nominal Values'!B281</f>
        <v>0</v>
      </c>
      <c r="C281" s="149"/>
      <c r="D281" s="149"/>
      <c r="E281" s="149"/>
      <c r="F281" s="149"/>
      <c r="G281" s="149"/>
      <c r="H281" s="149"/>
      <c r="I281" s="149"/>
      <c r="J281" s="149"/>
      <c r="K281" s="149"/>
      <c r="L281" s="149"/>
      <c r="M281" s="149"/>
      <c r="N281" s="351">
        <f>FVSCHEDULE('Cost incurred - Nominal Values'!N281,Methodology!B$2:H$2)</f>
        <v>0</v>
      </c>
      <c r="O281" s="351">
        <f>FVSCHEDULE('Cost incurred - Nominal Values'!O281,Methodology!C$2:I$2)</f>
        <v>0</v>
      </c>
      <c r="P281" s="351">
        <f>FVSCHEDULE('Cost incurred - Nominal Values'!P281,Methodology!D$2:J$2)</f>
        <v>0</v>
      </c>
      <c r="Q281" s="351">
        <f>FVSCHEDULE('Cost incurred - Nominal Values'!Q281,Methodology!E$2:K$2)</f>
        <v>0</v>
      </c>
      <c r="R281" s="351">
        <f>FVSCHEDULE('Cost incurred - Nominal Values'!R281,Methodology!F$2:L$2)</f>
        <v>0</v>
      </c>
      <c r="S281" s="351">
        <f>FVSCHEDULE('Cost incurred - Nominal Values'!S281,Methodology!G$2:M$2)</f>
        <v>0</v>
      </c>
      <c r="T281" s="351">
        <f>FVSCHEDULE('Cost incurred - Nominal Values'!T281,Methodology!H$2:N$2)</f>
        <v>0</v>
      </c>
      <c r="U281" s="351">
        <f>FVSCHEDULE('Cost incurred - Nominal Values'!U281,Methodology!I$2:O$2)</f>
        <v>0</v>
      </c>
      <c r="V281" s="339">
        <f t="shared" si="14"/>
        <v>0</v>
      </c>
    </row>
    <row r="282" spans="2:22">
      <c r="B282" s="350">
        <f>+'Cost incurred - Nominal Values'!B282</f>
        <v>0</v>
      </c>
      <c r="C282" s="149"/>
      <c r="D282" s="149"/>
      <c r="E282" s="149"/>
      <c r="F282" s="149"/>
      <c r="G282" s="149"/>
      <c r="H282" s="149"/>
      <c r="I282" s="149"/>
      <c r="J282" s="149"/>
      <c r="K282" s="149"/>
      <c r="L282" s="149"/>
      <c r="M282" s="149"/>
      <c r="N282" s="351">
        <f>FVSCHEDULE('Cost incurred - Nominal Values'!N282,Methodology!B$2:H$2)</f>
        <v>0</v>
      </c>
      <c r="O282" s="351">
        <f>FVSCHEDULE('Cost incurred - Nominal Values'!O282,Methodology!C$2:I$2)</f>
        <v>0</v>
      </c>
      <c r="P282" s="351">
        <f>FVSCHEDULE('Cost incurred - Nominal Values'!P282,Methodology!D$2:J$2)</f>
        <v>0</v>
      </c>
      <c r="Q282" s="351">
        <f>FVSCHEDULE('Cost incurred - Nominal Values'!Q282,Methodology!E$2:K$2)</f>
        <v>0</v>
      </c>
      <c r="R282" s="351">
        <f>FVSCHEDULE('Cost incurred - Nominal Values'!R282,Methodology!F$2:L$2)</f>
        <v>0</v>
      </c>
      <c r="S282" s="351">
        <f>FVSCHEDULE('Cost incurred - Nominal Values'!S282,Methodology!G$2:M$2)</f>
        <v>0</v>
      </c>
      <c r="T282" s="351">
        <f>FVSCHEDULE('Cost incurred - Nominal Values'!T282,Methodology!H$2:N$2)</f>
        <v>0</v>
      </c>
      <c r="U282" s="351">
        <f>FVSCHEDULE('Cost incurred - Nominal Values'!U282,Methodology!I$2:O$2)</f>
        <v>0</v>
      </c>
      <c r="V282" s="339">
        <f t="shared" si="14"/>
        <v>0</v>
      </c>
    </row>
    <row r="283" spans="2:22">
      <c r="B283" s="350">
        <f>+'Cost incurred - Nominal Values'!B283</f>
        <v>0</v>
      </c>
      <c r="C283" s="149"/>
      <c r="D283" s="149"/>
      <c r="E283" s="149"/>
      <c r="F283" s="149"/>
      <c r="G283" s="149"/>
      <c r="H283" s="149"/>
      <c r="I283" s="149"/>
      <c r="J283" s="149"/>
      <c r="K283" s="149"/>
      <c r="L283" s="149"/>
      <c r="M283" s="149"/>
      <c r="N283" s="351">
        <f>FVSCHEDULE('Cost incurred - Nominal Values'!N283,Methodology!B$2:H$2)</f>
        <v>0</v>
      </c>
      <c r="O283" s="351">
        <f>FVSCHEDULE('Cost incurred - Nominal Values'!O283,Methodology!C$2:I$2)</f>
        <v>0</v>
      </c>
      <c r="P283" s="351">
        <f>FVSCHEDULE('Cost incurred - Nominal Values'!P283,Methodology!D$2:J$2)</f>
        <v>0</v>
      </c>
      <c r="Q283" s="351">
        <f>FVSCHEDULE('Cost incurred - Nominal Values'!Q283,Methodology!E$2:K$2)</f>
        <v>0</v>
      </c>
      <c r="R283" s="351">
        <f>FVSCHEDULE('Cost incurred - Nominal Values'!R283,Methodology!F$2:L$2)</f>
        <v>0</v>
      </c>
      <c r="S283" s="351">
        <f>FVSCHEDULE('Cost incurred - Nominal Values'!S283,Methodology!G$2:M$2)</f>
        <v>0</v>
      </c>
      <c r="T283" s="351">
        <f>FVSCHEDULE('Cost incurred - Nominal Values'!T283,Methodology!H$2:N$2)</f>
        <v>0</v>
      </c>
      <c r="U283" s="351">
        <f>FVSCHEDULE('Cost incurred - Nominal Values'!U283,Methodology!I$2:O$2)</f>
        <v>0</v>
      </c>
      <c r="V283" s="339">
        <f t="shared" si="14"/>
        <v>0</v>
      </c>
    </row>
    <row r="284" spans="2:22">
      <c r="B284" s="350">
        <f>+'Cost incurred - Nominal Values'!B284</f>
        <v>0</v>
      </c>
      <c r="C284" s="149"/>
      <c r="D284" s="149"/>
      <c r="E284" s="149"/>
      <c r="F284" s="149"/>
      <c r="G284" s="149"/>
      <c r="H284" s="149"/>
      <c r="I284" s="149"/>
      <c r="J284" s="149"/>
      <c r="K284" s="149"/>
      <c r="L284" s="149"/>
      <c r="M284" s="149"/>
      <c r="N284" s="351">
        <f>FVSCHEDULE('Cost incurred - Nominal Values'!N284,Methodology!B$2:H$2)</f>
        <v>0</v>
      </c>
      <c r="O284" s="351">
        <f>FVSCHEDULE('Cost incurred - Nominal Values'!O284,Methodology!C$2:I$2)</f>
        <v>0</v>
      </c>
      <c r="P284" s="351">
        <f>FVSCHEDULE('Cost incurred - Nominal Values'!P284,Methodology!D$2:J$2)</f>
        <v>0</v>
      </c>
      <c r="Q284" s="351">
        <f>FVSCHEDULE('Cost incurred - Nominal Values'!Q284,Methodology!E$2:K$2)</f>
        <v>0</v>
      </c>
      <c r="R284" s="351">
        <f>FVSCHEDULE('Cost incurred - Nominal Values'!R284,Methodology!F$2:L$2)</f>
        <v>0</v>
      </c>
      <c r="S284" s="351">
        <f>FVSCHEDULE('Cost incurred - Nominal Values'!S284,Methodology!G$2:M$2)</f>
        <v>0</v>
      </c>
      <c r="T284" s="351">
        <f>FVSCHEDULE('Cost incurred - Nominal Values'!T284,Methodology!H$2:N$2)</f>
        <v>0</v>
      </c>
      <c r="U284" s="351">
        <f>FVSCHEDULE('Cost incurred - Nominal Values'!U284,Methodology!I$2:O$2)</f>
        <v>0</v>
      </c>
      <c r="V284" s="339">
        <f t="shared" si="14"/>
        <v>0</v>
      </c>
    </row>
    <row r="285" spans="2:22">
      <c r="B285" s="350">
        <f>+'Cost incurred - Nominal Values'!B285</f>
        <v>0</v>
      </c>
      <c r="C285" s="149"/>
      <c r="D285" s="149"/>
      <c r="E285" s="149"/>
      <c r="F285" s="149"/>
      <c r="G285" s="149"/>
      <c r="H285" s="149"/>
      <c r="I285" s="149"/>
      <c r="J285" s="149"/>
      <c r="K285" s="149"/>
      <c r="L285" s="149"/>
      <c r="M285" s="149"/>
      <c r="N285" s="351">
        <f>FVSCHEDULE('Cost incurred - Nominal Values'!N285,Methodology!B$2:H$2)</f>
        <v>0</v>
      </c>
      <c r="O285" s="351">
        <f>FVSCHEDULE('Cost incurred - Nominal Values'!O285,Methodology!C$2:I$2)</f>
        <v>0</v>
      </c>
      <c r="P285" s="351">
        <f>FVSCHEDULE('Cost incurred - Nominal Values'!P285,Methodology!D$2:J$2)</f>
        <v>0</v>
      </c>
      <c r="Q285" s="351">
        <f>FVSCHEDULE('Cost incurred - Nominal Values'!Q285,Methodology!E$2:K$2)</f>
        <v>0</v>
      </c>
      <c r="R285" s="351">
        <f>FVSCHEDULE('Cost incurred - Nominal Values'!R285,Methodology!F$2:L$2)</f>
        <v>0</v>
      </c>
      <c r="S285" s="351">
        <f>FVSCHEDULE('Cost incurred - Nominal Values'!S285,Methodology!G$2:M$2)</f>
        <v>0</v>
      </c>
      <c r="T285" s="351">
        <f>FVSCHEDULE('Cost incurred - Nominal Values'!T285,Methodology!H$2:N$2)</f>
        <v>0</v>
      </c>
      <c r="U285" s="351">
        <f>FVSCHEDULE('Cost incurred - Nominal Values'!U285,Methodology!I$2:O$2)</f>
        <v>0</v>
      </c>
      <c r="V285" s="339">
        <f t="shared" si="14"/>
        <v>0</v>
      </c>
    </row>
    <row r="286" spans="2:22">
      <c r="B286" s="350">
        <f>+'Cost incurred - Nominal Values'!B286</f>
        <v>0</v>
      </c>
      <c r="C286" s="149"/>
      <c r="D286" s="149"/>
      <c r="E286" s="149"/>
      <c r="F286" s="149"/>
      <c r="G286" s="149"/>
      <c r="H286" s="149"/>
      <c r="I286" s="149"/>
      <c r="J286" s="149"/>
      <c r="K286" s="149"/>
      <c r="L286" s="149"/>
      <c r="M286" s="149"/>
      <c r="N286" s="351">
        <f>FVSCHEDULE('Cost incurred - Nominal Values'!N286,Methodology!B$2:H$2)</f>
        <v>0</v>
      </c>
      <c r="O286" s="351">
        <f>FVSCHEDULE('Cost incurred - Nominal Values'!O286,Methodology!C$2:I$2)</f>
        <v>0</v>
      </c>
      <c r="P286" s="351">
        <f>FVSCHEDULE('Cost incurred - Nominal Values'!P286,Methodology!D$2:J$2)</f>
        <v>0</v>
      </c>
      <c r="Q286" s="351">
        <f>FVSCHEDULE('Cost incurred - Nominal Values'!Q286,Methodology!E$2:K$2)</f>
        <v>0</v>
      </c>
      <c r="R286" s="351">
        <f>FVSCHEDULE('Cost incurred - Nominal Values'!R286,Methodology!F$2:L$2)</f>
        <v>0</v>
      </c>
      <c r="S286" s="351">
        <f>FVSCHEDULE('Cost incurred - Nominal Values'!S286,Methodology!G$2:M$2)</f>
        <v>0</v>
      </c>
      <c r="T286" s="351">
        <f>FVSCHEDULE('Cost incurred - Nominal Values'!T286,Methodology!H$2:N$2)</f>
        <v>0</v>
      </c>
      <c r="U286" s="351">
        <f>FVSCHEDULE('Cost incurred - Nominal Values'!U286,Methodology!I$2:O$2)</f>
        <v>0</v>
      </c>
      <c r="V286" s="339">
        <f t="shared" si="14"/>
        <v>0</v>
      </c>
    </row>
    <row r="287" spans="2:22">
      <c r="B287" s="350">
        <f>+'Cost incurred - Nominal Values'!B287</f>
        <v>0</v>
      </c>
      <c r="C287" s="149"/>
      <c r="D287" s="149"/>
      <c r="E287" s="149"/>
      <c r="F287" s="149"/>
      <c r="G287" s="149"/>
      <c r="H287" s="149"/>
      <c r="I287" s="149"/>
      <c r="J287" s="149"/>
      <c r="K287" s="149"/>
      <c r="L287" s="149"/>
      <c r="M287" s="149"/>
      <c r="N287" s="351">
        <f>FVSCHEDULE('Cost incurred - Nominal Values'!N287,Methodology!B$2:H$2)</f>
        <v>0</v>
      </c>
      <c r="O287" s="351">
        <f>FVSCHEDULE('Cost incurred - Nominal Values'!O287,Methodology!C$2:I$2)</f>
        <v>0</v>
      </c>
      <c r="P287" s="351">
        <f>FVSCHEDULE('Cost incurred - Nominal Values'!P287,Methodology!D$2:J$2)</f>
        <v>0</v>
      </c>
      <c r="Q287" s="351">
        <f>FVSCHEDULE('Cost incurred - Nominal Values'!Q287,Methodology!E$2:K$2)</f>
        <v>0</v>
      </c>
      <c r="R287" s="351">
        <f>FVSCHEDULE('Cost incurred - Nominal Values'!R287,Methodology!F$2:L$2)</f>
        <v>0</v>
      </c>
      <c r="S287" s="351">
        <f>FVSCHEDULE('Cost incurred - Nominal Values'!S287,Methodology!G$2:M$2)</f>
        <v>0</v>
      </c>
      <c r="T287" s="351">
        <f>FVSCHEDULE('Cost incurred - Nominal Values'!T287,Methodology!H$2:N$2)</f>
        <v>0</v>
      </c>
      <c r="U287" s="351">
        <f>FVSCHEDULE('Cost incurred - Nominal Values'!U287,Methodology!I$2:O$2)</f>
        <v>0</v>
      </c>
      <c r="V287" s="339">
        <f t="shared" si="14"/>
        <v>0</v>
      </c>
    </row>
    <row r="288" spans="2:22">
      <c r="B288" s="350">
        <f>+'Cost incurred - Nominal Values'!B288</f>
        <v>0</v>
      </c>
      <c r="C288" s="149"/>
      <c r="D288" s="149"/>
      <c r="E288" s="149"/>
      <c r="F288" s="149"/>
      <c r="G288" s="149"/>
      <c r="H288" s="149"/>
      <c r="I288" s="149"/>
      <c r="J288" s="149"/>
      <c r="K288" s="149"/>
      <c r="L288" s="149"/>
      <c r="M288" s="149"/>
      <c r="N288" s="351">
        <f>FVSCHEDULE('Cost incurred - Nominal Values'!N288,Methodology!B$2:H$2)</f>
        <v>0</v>
      </c>
      <c r="O288" s="351">
        <f>FVSCHEDULE('Cost incurred - Nominal Values'!O288,Methodology!C$2:I$2)</f>
        <v>0</v>
      </c>
      <c r="P288" s="351">
        <f>FVSCHEDULE('Cost incurred - Nominal Values'!P288,Methodology!D$2:J$2)</f>
        <v>0</v>
      </c>
      <c r="Q288" s="351">
        <f>FVSCHEDULE('Cost incurred - Nominal Values'!Q288,Methodology!E$2:K$2)</f>
        <v>0</v>
      </c>
      <c r="R288" s="351">
        <f>FVSCHEDULE('Cost incurred - Nominal Values'!R288,Methodology!F$2:L$2)</f>
        <v>0</v>
      </c>
      <c r="S288" s="351">
        <f>FVSCHEDULE('Cost incurred - Nominal Values'!S288,Methodology!G$2:M$2)</f>
        <v>0</v>
      </c>
      <c r="T288" s="351">
        <f>FVSCHEDULE('Cost incurred - Nominal Values'!T288,Methodology!H$2:N$2)</f>
        <v>0</v>
      </c>
      <c r="U288" s="351">
        <f>FVSCHEDULE('Cost incurred - Nominal Values'!U288,Methodology!I$2:O$2)</f>
        <v>0</v>
      </c>
      <c r="V288" s="339">
        <f t="shared" si="14"/>
        <v>0</v>
      </c>
    </row>
    <row r="289" spans="2:26">
      <c r="B289" s="350">
        <f>+'Cost incurred - Nominal Values'!B289</f>
        <v>0</v>
      </c>
      <c r="C289" s="149"/>
      <c r="D289" s="149"/>
      <c r="E289" s="149"/>
      <c r="F289" s="149"/>
      <c r="G289" s="149"/>
      <c r="H289" s="149"/>
      <c r="I289" s="149"/>
      <c r="J289" s="149"/>
      <c r="K289" s="149"/>
      <c r="L289" s="149"/>
      <c r="M289" s="149"/>
      <c r="N289" s="351">
        <f>FVSCHEDULE('Cost incurred - Nominal Values'!N289,Methodology!B$2:H$2)</f>
        <v>0</v>
      </c>
      <c r="O289" s="351">
        <f>FVSCHEDULE('Cost incurred - Nominal Values'!O289,Methodology!C$2:I$2)</f>
        <v>0</v>
      </c>
      <c r="P289" s="351">
        <f>FVSCHEDULE('Cost incurred - Nominal Values'!P289,Methodology!D$2:J$2)</f>
        <v>0</v>
      </c>
      <c r="Q289" s="351">
        <f>FVSCHEDULE('Cost incurred - Nominal Values'!Q289,Methodology!E$2:K$2)</f>
        <v>0</v>
      </c>
      <c r="R289" s="351">
        <f>FVSCHEDULE('Cost incurred - Nominal Values'!R289,Methodology!F$2:L$2)</f>
        <v>0</v>
      </c>
      <c r="S289" s="351">
        <f>FVSCHEDULE('Cost incurred - Nominal Values'!S289,Methodology!G$2:M$2)</f>
        <v>0</v>
      </c>
      <c r="T289" s="351">
        <f>FVSCHEDULE('Cost incurred - Nominal Values'!T289,Methodology!H$2:N$2)</f>
        <v>0</v>
      </c>
      <c r="U289" s="351">
        <f>FVSCHEDULE('Cost incurred - Nominal Values'!U289,Methodology!I$2:O$2)</f>
        <v>0</v>
      </c>
      <c r="V289" s="339">
        <f t="shared" si="14"/>
        <v>0</v>
      </c>
    </row>
    <row r="290" spans="2:26">
      <c r="B290" s="350">
        <f>+'Cost incurred - Nominal Values'!B290</f>
        <v>0</v>
      </c>
      <c r="C290" s="149"/>
      <c r="D290" s="149"/>
      <c r="E290" s="149"/>
      <c r="F290" s="149"/>
      <c r="G290" s="149"/>
      <c r="H290" s="149"/>
      <c r="I290" s="149"/>
      <c r="J290" s="149"/>
      <c r="K290" s="149"/>
      <c r="L290" s="149"/>
      <c r="M290" s="149"/>
      <c r="N290" s="351">
        <f>FVSCHEDULE('Cost incurred - Nominal Values'!N290,Methodology!B$2:H$2)</f>
        <v>0</v>
      </c>
      <c r="O290" s="351">
        <f>FVSCHEDULE('Cost incurred - Nominal Values'!O290,Methodology!C$2:I$2)</f>
        <v>0</v>
      </c>
      <c r="P290" s="351">
        <f>FVSCHEDULE('Cost incurred - Nominal Values'!P290,Methodology!D$2:J$2)</f>
        <v>0</v>
      </c>
      <c r="Q290" s="351">
        <f>FVSCHEDULE('Cost incurred - Nominal Values'!Q290,Methodology!E$2:K$2)</f>
        <v>0</v>
      </c>
      <c r="R290" s="351">
        <f>FVSCHEDULE('Cost incurred - Nominal Values'!R290,Methodology!F$2:L$2)</f>
        <v>0</v>
      </c>
      <c r="S290" s="351">
        <f>FVSCHEDULE('Cost incurred - Nominal Values'!S290,Methodology!G$2:M$2)</f>
        <v>0</v>
      </c>
      <c r="T290" s="351">
        <f>FVSCHEDULE('Cost incurred - Nominal Values'!T290,Methodology!H$2:N$2)</f>
        <v>0</v>
      </c>
      <c r="U290" s="351">
        <f>FVSCHEDULE('Cost incurred - Nominal Values'!U290,Methodology!I$2:O$2)</f>
        <v>0</v>
      </c>
      <c r="V290" s="339">
        <f t="shared" si="14"/>
        <v>0</v>
      </c>
    </row>
    <row r="291" spans="2:26">
      <c r="B291" s="350">
        <f>+'Cost incurred - Nominal Values'!B291</f>
        <v>0</v>
      </c>
      <c r="C291" s="149"/>
      <c r="D291" s="149"/>
      <c r="E291" s="149"/>
      <c r="F291" s="149"/>
      <c r="G291" s="149"/>
      <c r="H291" s="149"/>
      <c r="I291" s="149"/>
      <c r="J291" s="149"/>
      <c r="K291" s="149"/>
      <c r="L291" s="149"/>
      <c r="M291" s="149"/>
      <c r="N291" s="351">
        <f>FVSCHEDULE('Cost incurred - Nominal Values'!N291,Methodology!B$2:H$2)</f>
        <v>0</v>
      </c>
      <c r="O291" s="351">
        <f>FVSCHEDULE('Cost incurred - Nominal Values'!O291,Methodology!C$2:I$2)</f>
        <v>0</v>
      </c>
      <c r="P291" s="351">
        <f>FVSCHEDULE('Cost incurred - Nominal Values'!P291,Methodology!D$2:J$2)</f>
        <v>0</v>
      </c>
      <c r="Q291" s="351">
        <f>FVSCHEDULE('Cost incurred - Nominal Values'!Q291,Methodology!E$2:K$2)</f>
        <v>0</v>
      </c>
      <c r="R291" s="351">
        <f>FVSCHEDULE('Cost incurred - Nominal Values'!R291,Methodology!F$2:L$2)</f>
        <v>0</v>
      </c>
      <c r="S291" s="351">
        <f>FVSCHEDULE('Cost incurred - Nominal Values'!S291,Methodology!G$2:M$2)</f>
        <v>0</v>
      </c>
      <c r="T291" s="351">
        <f>FVSCHEDULE('Cost incurred - Nominal Values'!T291,Methodology!H$2:N$2)</f>
        <v>0</v>
      </c>
      <c r="U291" s="351">
        <f>FVSCHEDULE('Cost incurred - Nominal Values'!U291,Methodology!I$2:O$2)</f>
        <v>0</v>
      </c>
      <c r="V291" s="339">
        <f t="shared" si="14"/>
        <v>0</v>
      </c>
    </row>
    <row r="292" spans="2:26">
      <c r="B292" s="350">
        <f>+'Cost incurred - Nominal Values'!B292</f>
        <v>0</v>
      </c>
      <c r="C292" s="149"/>
      <c r="D292" s="149"/>
      <c r="E292" s="149"/>
      <c r="F292" s="149"/>
      <c r="G292" s="149"/>
      <c r="H292" s="149"/>
      <c r="I292" s="149"/>
      <c r="J292" s="149"/>
      <c r="K292" s="149"/>
      <c r="L292" s="149"/>
      <c r="M292" s="149"/>
      <c r="N292" s="351">
        <f>FVSCHEDULE('Cost incurred - Nominal Values'!N292,Methodology!B$2:H$2)</f>
        <v>0</v>
      </c>
      <c r="O292" s="351">
        <f>FVSCHEDULE('Cost incurred - Nominal Values'!O292,Methodology!C$2:I$2)</f>
        <v>0</v>
      </c>
      <c r="P292" s="351">
        <f>FVSCHEDULE('Cost incurred - Nominal Values'!P292,Methodology!D$2:J$2)</f>
        <v>0</v>
      </c>
      <c r="Q292" s="351">
        <f>FVSCHEDULE('Cost incurred - Nominal Values'!Q292,Methodology!E$2:K$2)</f>
        <v>0</v>
      </c>
      <c r="R292" s="351">
        <f>FVSCHEDULE('Cost incurred - Nominal Values'!R292,Methodology!F$2:L$2)</f>
        <v>0</v>
      </c>
      <c r="S292" s="351">
        <f>FVSCHEDULE('Cost incurred - Nominal Values'!S292,Methodology!G$2:M$2)</f>
        <v>0</v>
      </c>
      <c r="T292" s="351">
        <f>FVSCHEDULE('Cost incurred - Nominal Values'!T292,Methodology!H$2:N$2)</f>
        <v>0</v>
      </c>
      <c r="U292" s="351">
        <f>FVSCHEDULE('Cost incurred - Nominal Values'!U292,Methodology!I$2:O$2)</f>
        <v>0</v>
      </c>
      <c r="V292" s="339">
        <f t="shared" si="14"/>
        <v>0</v>
      </c>
    </row>
    <row r="293" spans="2:26">
      <c r="B293" s="350">
        <f>+'Cost incurred - Nominal Values'!B293</f>
        <v>0</v>
      </c>
      <c r="C293" s="149"/>
      <c r="D293" s="149"/>
      <c r="E293" s="149"/>
      <c r="F293" s="149"/>
      <c r="G293" s="149"/>
      <c r="H293" s="149"/>
      <c r="I293" s="149"/>
      <c r="J293" s="149"/>
      <c r="K293" s="149"/>
      <c r="L293" s="149"/>
      <c r="M293" s="149"/>
      <c r="N293" s="351">
        <f>FVSCHEDULE('Cost incurred - Nominal Values'!N293,Methodology!B$2:H$2)</f>
        <v>0</v>
      </c>
      <c r="O293" s="351">
        <f>FVSCHEDULE('Cost incurred - Nominal Values'!O293,Methodology!C$2:I$2)</f>
        <v>0</v>
      </c>
      <c r="P293" s="351">
        <f>FVSCHEDULE('Cost incurred - Nominal Values'!P293,Methodology!D$2:J$2)</f>
        <v>0</v>
      </c>
      <c r="Q293" s="351">
        <f>FVSCHEDULE('Cost incurred - Nominal Values'!Q293,Methodology!E$2:K$2)</f>
        <v>0</v>
      </c>
      <c r="R293" s="351">
        <f>FVSCHEDULE('Cost incurred - Nominal Values'!R293,Methodology!F$2:L$2)</f>
        <v>0</v>
      </c>
      <c r="S293" s="351">
        <f>FVSCHEDULE('Cost incurred - Nominal Values'!S293,Methodology!G$2:M$2)</f>
        <v>0</v>
      </c>
      <c r="T293" s="351">
        <f>FVSCHEDULE('Cost incurred - Nominal Values'!T293,Methodology!H$2:N$2)</f>
        <v>0</v>
      </c>
      <c r="U293" s="351">
        <f>FVSCHEDULE('Cost incurred - Nominal Values'!U293,Methodology!I$2:O$2)</f>
        <v>0</v>
      </c>
      <c r="V293" s="339">
        <f t="shared" si="14"/>
        <v>0</v>
      </c>
    </row>
    <row r="294" spans="2:26">
      <c r="B294" s="350">
        <f>+'Cost incurred - Nominal Values'!B294</f>
        <v>0</v>
      </c>
      <c r="C294" s="149"/>
      <c r="D294" s="149"/>
      <c r="E294" s="149"/>
      <c r="F294" s="149"/>
      <c r="G294" s="149"/>
      <c r="H294" s="149"/>
      <c r="I294" s="149"/>
      <c r="J294" s="149"/>
      <c r="K294" s="149"/>
      <c r="L294" s="149"/>
      <c r="M294" s="149"/>
      <c r="N294" s="351">
        <f>FVSCHEDULE('Cost incurred - Nominal Values'!N294,Methodology!B$2:H$2)</f>
        <v>0</v>
      </c>
      <c r="O294" s="351">
        <f>FVSCHEDULE('Cost incurred - Nominal Values'!O294,Methodology!C$2:I$2)</f>
        <v>0</v>
      </c>
      <c r="P294" s="351">
        <f>FVSCHEDULE('Cost incurred - Nominal Values'!P294,Methodology!D$2:J$2)</f>
        <v>0</v>
      </c>
      <c r="Q294" s="351">
        <f>FVSCHEDULE('Cost incurred - Nominal Values'!Q294,Methodology!E$2:K$2)</f>
        <v>0</v>
      </c>
      <c r="R294" s="351">
        <f>FVSCHEDULE('Cost incurred - Nominal Values'!R294,Methodology!F$2:L$2)</f>
        <v>0</v>
      </c>
      <c r="S294" s="351">
        <f>FVSCHEDULE('Cost incurred - Nominal Values'!S294,Methodology!G$2:M$2)</f>
        <v>0</v>
      </c>
      <c r="T294" s="351">
        <f>FVSCHEDULE('Cost incurred - Nominal Values'!T294,Methodology!H$2:N$2)</f>
        <v>0</v>
      </c>
      <c r="U294" s="351">
        <f>FVSCHEDULE('Cost incurred - Nominal Values'!U294,Methodology!I$2:O$2)</f>
        <v>0</v>
      </c>
      <c r="V294" s="339">
        <f t="shared" si="14"/>
        <v>0</v>
      </c>
    </row>
    <row r="295" spans="2:26">
      <c r="B295" s="350">
        <f>+'Cost incurred - Nominal Values'!B295</f>
        <v>0</v>
      </c>
      <c r="C295" s="149"/>
      <c r="D295" s="149"/>
      <c r="E295" s="149"/>
      <c r="F295" s="149"/>
      <c r="G295" s="149"/>
      <c r="H295" s="149"/>
      <c r="I295" s="149"/>
      <c r="J295" s="149"/>
      <c r="K295" s="149"/>
      <c r="L295" s="149"/>
      <c r="M295" s="149"/>
      <c r="N295" s="351">
        <f>FVSCHEDULE('Cost incurred - Nominal Values'!N295,Methodology!B$2:H$2)</f>
        <v>0</v>
      </c>
      <c r="O295" s="351">
        <f>FVSCHEDULE('Cost incurred - Nominal Values'!O295,Methodology!C$2:I$2)</f>
        <v>0</v>
      </c>
      <c r="P295" s="351">
        <f>FVSCHEDULE('Cost incurred - Nominal Values'!P295,Methodology!D$2:J$2)</f>
        <v>0</v>
      </c>
      <c r="Q295" s="351">
        <f>FVSCHEDULE('Cost incurred - Nominal Values'!Q295,Methodology!E$2:K$2)</f>
        <v>0</v>
      </c>
      <c r="R295" s="351">
        <f>FVSCHEDULE('Cost incurred - Nominal Values'!R295,Methodology!F$2:L$2)</f>
        <v>0</v>
      </c>
      <c r="S295" s="351">
        <f>FVSCHEDULE('Cost incurred - Nominal Values'!S295,Methodology!G$2:M$2)</f>
        <v>0</v>
      </c>
      <c r="T295" s="351">
        <f>FVSCHEDULE('Cost incurred - Nominal Values'!T295,Methodology!H$2:N$2)</f>
        <v>0</v>
      </c>
      <c r="U295" s="351">
        <f>FVSCHEDULE('Cost incurred - Nominal Values'!U295,Methodology!I$2:O$2)</f>
        <v>0</v>
      </c>
      <c r="V295" s="339">
        <f t="shared" si="14"/>
        <v>0</v>
      </c>
    </row>
    <row r="296" spans="2:26">
      <c r="B296" s="350">
        <f>+'Cost incurred - Nominal Values'!B296</f>
        <v>0</v>
      </c>
      <c r="C296" s="149"/>
      <c r="D296" s="149"/>
      <c r="E296" s="149"/>
      <c r="F296" s="149"/>
      <c r="G296" s="149"/>
      <c r="H296" s="149"/>
      <c r="I296" s="149"/>
      <c r="J296" s="149"/>
      <c r="K296" s="149"/>
      <c r="L296" s="149"/>
      <c r="M296" s="149"/>
      <c r="N296" s="351">
        <f>FVSCHEDULE('Cost incurred - Nominal Values'!N296,Methodology!B$2:H$2)</f>
        <v>0</v>
      </c>
      <c r="O296" s="351">
        <f>FVSCHEDULE('Cost incurred - Nominal Values'!O296,Methodology!C$2:I$2)</f>
        <v>0</v>
      </c>
      <c r="P296" s="351">
        <f>FVSCHEDULE('Cost incurred - Nominal Values'!P296,Methodology!D$2:J$2)</f>
        <v>0</v>
      </c>
      <c r="Q296" s="351">
        <f>FVSCHEDULE('Cost incurred - Nominal Values'!Q296,Methodology!E$2:K$2)</f>
        <v>0</v>
      </c>
      <c r="R296" s="351">
        <f>FVSCHEDULE('Cost incurred - Nominal Values'!R296,Methodology!F$2:L$2)</f>
        <v>0</v>
      </c>
      <c r="S296" s="351">
        <f>FVSCHEDULE('Cost incurred - Nominal Values'!S296,Methodology!G$2:M$2)</f>
        <v>0</v>
      </c>
      <c r="T296" s="351">
        <f>FVSCHEDULE('Cost incurred - Nominal Values'!T296,Methodology!H$2:N$2)</f>
        <v>0</v>
      </c>
      <c r="U296" s="351">
        <f>FVSCHEDULE('Cost incurred - Nominal Values'!U296,Methodology!I$2:O$2)</f>
        <v>0</v>
      </c>
      <c r="V296" s="339">
        <f t="shared" si="14"/>
        <v>0</v>
      </c>
    </row>
    <row r="297" spans="2:26">
      <c r="B297" s="350">
        <f>+'Cost incurred - Nominal Values'!B297</f>
        <v>0</v>
      </c>
      <c r="C297" s="149"/>
      <c r="D297" s="149"/>
      <c r="E297" s="149"/>
      <c r="F297" s="149"/>
      <c r="G297" s="149"/>
      <c r="H297" s="149"/>
      <c r="I297" s="149"/>
      <c r="J297" s="149"/>
      <c r="K297" s="149"/>
      <c r="L297" s="149"/>
      <c r="M297" s="149"/>
      <c r="N297" s="351">
        <f>FVSCHEDULE('Cost incurred - Nominal Values'!N297,Methodology!B$2:H$2)</f>
        <v>0</v>
      </c>
      <c r="O297" s="351">
        <f>FVSCHEDULE('Cost incurred - Nominal Values'!O297,Methodology!C$2:I$2)</f>
        <v>0</v>
      </c>
      <c r="P297" s="351">
        <f>FVSCHEDULE('Cost incurred - Nominal Values'!P297,Methodology!D$2:J$2)</f>
        <v>0</v>
      </c>
      <c r="Q297" s="351">
        <f>FVSCHEDULE('Cost incurred - Nominal Values'!Q297,Methodology!E$2:K$2)</f>
        <v>0</v>
      </c>
      <c r="R297" s="351">
        <f>FVSCHEDULE('Cost incurred - Nominal Values'!R297,Methodology!F$2:L$2)</f>
        <v>0</v>
      </c>
      <c r="S297" s="351">
        <f>FVSCHEDULE('Cost incurred - Nominal Values'!S297,Methodology!G$2:M$2)</f>
        <v>0</v>
      </c>
      <c r="T297" s="351">
        <f>FVSCHEDULE('Cost incurred - Nominal Values'!T297,Methodology!H$2:N$2)</f>
        <v>0</v>
      </c>
      <c r="U297" s="351">
        <f>FVSCHEDULE('Cost incurred - Nominal Values'!U297,Methodology!I$2:O$2)</f>
        <v>0</v>
      </c>
      <c r="V297" s="339">
        <f t="shared" si="14"/>
        <v>0</v>
      </c>
    </row>
    <row r="298" spans="2:26">
      <c r="B298" s="350">
        <f>+'Cost incurred - Nominal Values'!B298</f>
        <v>0</v>
      </c>
      <c r="C298" s="149"/>
      <c r="D298" s="149"/>
      <c r="E298" s="149"/>
      <c r="F298" s="149"/>
      <c r="G298" s="149"/>
      <c r="H298" s="149"/>
      <c r="I298" s="149"/>
      <c r="J298" s="149"/>
      <c r="K298" s="149"/>
      <c r="L298" s="149"/>
      <c r="M298" s="149"/>
      <c r="N298" s="351">
        <f>FVSCHEDULE('Cost incurred - Nominal Values'!N298,Methodology!B$2:H$2)</f>
        <v>0</v>
      </c>
      <c r="O298" s="351">
        <f>FVSCHEDULE('Cost incurred - Nominal Values'!O298,Methodology!C$2:I$2)</f>
        <v>0</v>
      </c>
      <c r="P298" s="351">
        <f>FVSCHEDULE('Cost incurred - Nominal Values'!P298,Methodology!D$2:J$2)</f>
        <v>0</v>
      </c>
      <c r="Q298" s="351">
        <f>FVSCHEDULE('Cost incurred - Nominal Values'!Q298,Methodology!E$2:K$2)</f>
        <v>0</v>
      </c>
      <c r="R298" s="351">
        <f>FVSCHEDULE('Cost incurred - Nominal Values'!R298,Methodology!F$2:L$2)</f>
        <v>0</v>
      </c>
      <c r="S298" s="351">
        <f>FVSCHEDULE('Cost incurred - Nominal Values'!S298,Methodology!G$2:M$2)</f>
        <v>0</v>
      </c>
      <c r="T298" s="351">
        <f>FVSCHEDULE('Cost incurred - Nominal Values'!T298,Methodology!H$2:N$2)</f>
        <v>0</v>
      </c>
      <c r="U298" s="351">
        <f>FVSCHEDULE('Cost incurred - Nominal Values'!U298,Methodology!I$2:O$2)</f>
        <v>0</v>
      </c>
      <c r="V298" s="339">
        <f t="shared" si="14"/>
        <v>0</v>
      </c>
    </row>
    <row r="299" spans="2:26">
      <c r="B299" s="350">
        <f>+'Cost incurred - Nominal Values'!B299</f>
        <v>0</v>
      </c>
      <c r="C299" s="149"/>
      <c r="D299" s="149"/>
      <c r="E299" s="149"/>
      <c r="F299" s="149"/>
      <c r="G299" s="149"/>
      <c r="H299" s="149"/>
      <c r="I299" s="149"/>
      <c r="J299" s="149"/>
      <c r="K299" s="149"/>
      <c r="L299" s="149"/>
      <c r="M299" s="149"/>
      <c r="N299" s="351">
        <f>FVSCHEDULE('Cost incurred - Nominal Values'!N299,Methodology!B$2:H$2)</f>
        <v>0</v>
      </c>
      <c r="O299" s="351">
        <f>FVSCHEDULE('Cost incurred - Nominal Values'!O299,Methodology!C$2:I$2)</f>
        <v>0</v>
      </c>
      <c r="P299" s="351">
        <f>FVSCHEDULE('Cost incurred - Nominal Values'!P299,Methodology!D$2:J$2)</f>
        <v>0</v>
      </c>
      <c r="Q299" s="351">
        <f>FVSCHEDULE('Cost incurred - Nominal Values'!Q299,Methodology!E$2:K$2)</f>
        <v>0</v>
      </c>
      <c r="R299" s="351">
        <f>FVSCHEDULE('Cost incurred - Nominal Values'!R299,Methodology!F$2:L$2)</f>
        <v>0</v>
      </c>
      <c r="S299" s="351">
        <f>FVSCHEDULE('Cost incurred - Nominal Values'!S299,Methodology!G$2:M$2)</f>
        <v>0</v>
      </c>
      <c r="T299" s="351">
        <f>FVSCHEDULE('Cost incurred - Nominal Values'!T299,Methodology!H$2:N$2)</f>
        <v>0</v>
      </c>
      <c r="U299" s="351">
        <f>FVSCHEDULE('Cost incurred - Nominal Values'!U299,Methodology!I$2:O$2)</f>
        <v>0</v>
      </c>
      <c r="V299" s="339">
        <f t="shared" si="14"/>
        <v>0</v>
      </c>
    </row>
    <row r="300" spans="2:26">
      <c r="B300" s="350">
        <f>+'Cost incurred - Nominal Values'!B300</f>
        <v>0</v>
      </c>
      <c r="C300" s="149"/>
      <c r="D300" s="149"/>
      <c r="E300" s="149"/>
      <c r="F300" s="149"/>
      <c r="G300" s="149"/>
      <c r="H300" s="149"/>
      <c r="I300" s="149"/>
      <c r="J300" s="149"/>
      <c r="K300" s="149"/>
      <c r="L300" s="149"/>
      <c r="M300" s="149"/>
      <c r="N300" s="351">
        <f>FVSCHEDULE('Cost incurred - Nominal Values'!N300,Methodology!B$2:H$2)</f>
        <v>0</v>
      </c>
      <c r="O300" s="351">
        <f>FVSCHEDULE('Cost incurred - Nominal Values'!O300,Methodology!C$2:I$2)</f>
        <v>0</v>
      </c>
      <c r="P300" s="351">
        <f>FVSCHEDULE('Cost incurred - Nominal Values'!P300,Methodology!D$2:J$2)</f>
        <v>0</v>
      </c>
      <c r="Q300" s="351">
        <f>FVSCHEDULE('Cost incurred - Nominal Values'!Q300,Methodology!E$2:K$2)</f>
        <v>0</v>
      </c>
      <c r="R300" s="351">
        <f>FVSCHEDULE('Cost incurred - Nominal Values'!R300,Methodology!F$2:L$2)</f>
        <v>0</v>
      </c>
      <c r="S300" s="351">
        <f>FVSCHEDULE('Cost incurred - Nominal Values'!S300,Methodology!G$2:M$2)</f>
        <v>0</v>
      </c>
      <c r="T300" s="351">
        <f>FVSCHEDULE('Cost incurred - Nominal Values'!T300,Methodology!H$2:N$2)</f>
        <v>0</v>
      </c>
      <c r="U300" s="351">
        <f>FVSCHEDULE('Cost incurred - Nominal Values'!U300,Methodology!I$2:O$2)</f>
        <v>0</v>
      </c>
      <c r="V300" s="339">
        <f t="shared" si="14"/>
        <v>0</v>
      </c>
    </row>
    <row r="301" spans="2:26" ht="15.75" thickBot="1">
      <c r="B301" s="350">
        <f>+'Cost incurred - Nominal Values'!B301</f>
        <v>0</v>
      </c>
      <c r="C301" s="149"/>
      <c r="D301" s="149"/>
      <c r="E301" s="149"/>
      <c r="F301" s="149"/>
      <c r="G301" s="149"/>
      <c r="H301" s="149"/>
      <c r="I301" s="149"/>
      <c r="J301" s="149"/>
      <c r="K301" s="149"/>
      <c r="L301" s="149"/>
      <c r="M301" s="149"/>
      <c r="N301" s="351">
        <f>FVSCHEDULE('Cost incurred - Nominal Values'!N301,Methodology!B$2:H$2)</f>
        <v>0</v>
      </c>
      <c r="O301" s="351">
        <f>FVSCHEDULE('Cost incurred - Nominal Values'!O301,Methodology!C$2:I$2)</f>
        <v>0</v>
      </c>
      <c r="P301" s="351">
        <f>FVSCHEDULE('Cost incurred - Nominal Values'!P301,Methodology!D$2:J$2)</f>
        <v>0</v>
      </c>
      <c r="Q301" s="351">
        <f>FVSCHEDULE('Cost incurred - Nominal Values'!Q301,Methodology!E$2:K$2)</f>
        <v>0</v>
      </c>
      <c r="R301" s="351">
        <f>FVSCHEDULE('Cost incurred - Nominal Values'!R301,Methodology!F$2:L$2)</f>
        <v>0</v>
      </c>
      <c r="S301" s="351">
        <f>FVSCHEDULE('Cost incurred - Nominal Values'!S301,Methodology!G$2:M$2)</f>
        <v>0</v>
      </c>
      <c r="T301" s="351">
        <f>FVSCHEDULE('Cost incurred - Nominal Values'!T301,Methodology!H$2:N$2)</f>
        <v>0</v>
      </c>
      <c r="U301" s="351">
        <f>FVSCHEDULE('Cost incurred - Nominal Values'!U301,Methodology!I$2:O$2)</f>
        <v>0</v>
      </c>
      <c r="V301" s="339">
        <f t="shared" si="14"/>
        <v>0</v>
      </c>
    </row>
    <row r="302" spans="2:26">
      <c r="B302" s="393" t="str">
        <f>+'Cost incurred - Nominal Values'!B302</f>
        <v>NON MATERIAL PROJECTS</v>
      </c>
      <c r="C302" s="149"/>
      <c r="D302" s="149"/>
      <c r="E302" s="149"/>
      <c r="F302" s="149"/>
      <c r="G302" s="149"/>
      <c r="H302" s="149"/>
      <c r="I302" s="149"/>
      <c r="J302" s="149"/>
      <c r="K302" s="149"/>
      <c r="L302" s="149"/>
      <c r="M302" s="149"/>
      <c r="N302" s="351">
        <f>FVSCHEDULE('Cost incurred - Nominal Values'!N302,Methodology!B$2:H$2)</f>
        <v>117725.85005348778</v>
      </c>
      <c r="O302" s="351">
        <f>FVSCHEDULE('Cost incurred - Nominal Values'!O302,Methodology!C$2:I$2)</f>
        <v>0</v>
      </c>
      <c r="P302" s="351">
        <f>FVSCHEDULE('Cost incurred - Nominal Values'!P302,Methodology!D$2:J$2)</f>
        <v>0</v>
      </c>
      <c r="Q302" s="351">
        <f>FVSCHEDULE('Cost incurred - Nominal Values'!Q302,Methodology!E$2:K$2)</f>
        <v>153050.41279692075</v>
      </c>
      <c r="R302" s="351">
        <f>FVSCHEDULE('Cost incurred - Nominal Values'!R302,Methodology!F$2:L$2)</f>
        <v>0</v>
      </c>
      <c r="S302" s="351">
        <f>FVSCHEDULE('Cost incurred - Nominal Values'!S302,Methodology!G$2:M$2)</f>
        <v>0</v>
      </c>
      <c r="T302" s="351">
        <f>FVSCHEDULE('Cost incurred - Nominal Values'!T302,Methodology!H$2:N$2)</f>
        <v>0</v>
      </c>
      <c r="U302" s="351">
        <f>FVSCHEDULE('Cost incurred - Nominal Values'!U302,Methodology!I$2:O$2)</f>
        <v>0</v>
      </c>
      <c r="V302" s="339">
        <f t="shared" si="14"/>
        <v>270776.26285040856</v>
      </c>
    </row>
    <row r="303" spans="2:26" ht="15.75" thickBot="1">
      <c r="B303" s="177"/>
      <c r="C303" s="178"/>
      <c r="D303" s="178"/>
      <c r="E303" s="178"/>
      <c r="F303" s="178"/>
      <c r="G303" s="178"/>
      <c r="H303" s="178"/>
      <c r="I303" s="178"/>
      <c r="J303" s="178"/>
      <c r="K303" s="178"/>
      <c r="L303" s="178"/>
      <c r="M303" s="343"/>
      <c r="N303" s="504">
        <f>+SUM(N248:N302)</f>
        <v>117725.85005348778</v>
      </c>
      <c r="O303" s="343">
        <f t="shared" ref="O303:V303" si="15">+SUM(O248:O302)</f>
        <v>0</v>
      </c>
      <c r="P303" s="179">
        <f t="shared" si="15"/>
        <v>0</v>
      </c>
      <c r="Q303" s="179">
        <f t="shared" si="15"/>
        <v>153050.41279692075</v>
      </c>
      <c r="R303" s="179">
        <f t="shared" si="15"/>
        <v>0</v>
      </c>
      <c r="S303" s="179">
        <f t="shared" si="15"/>
        <v>0</v>
      </c>
      <c r="T303" s="180">
        <f t="shared" si="15"/>
        <v>0</v>
      </c>
      <c r="U303" s="182">
        <f t="shared" si="15"/>
        <v>0</v>
      </c>
      <c r="V303" s="341">
        <f t="shared" si="15"/>
        <v>270776.26285040856</v>
      </c>
      <c r="X303" s="33"/>
      <c r="Y303" s="33"/>
      <c r="Z303" s="33"/>
    </row>
    <row r="304" spans="2:26" ht="15.75" thickBot="1">
      <c r="B304" s="376" t="s">
        <v>144</v>
      </c>
    </row>
    <row r="305" spans="2:22" ht="15.75" thickBot="1">
      <c r="B305" s="483" t="s">
        <v>17</v>
      </c>
      <c r="C305" s="484"/>
      <c r="D305" s="484"/>
      <c r="E305" s="484"/>
      <c r="F305" s="484"/>
      <c r="G305" s="484"/>
      <c r="H305" s="484"/>
      <c r="I305" s="484"/>
      <c r="J305" s="484"/>
      <c r="K305" s="484"/>
      <c r="L305" s="484"/>
      <c r="M305" s="484"/>
      <c r="N305" s="484"/>
      <c r="O305" s="484"/>
      <c r="P305" s="484"/>
      <c r="Q305" s="484"/>
      <c r="R305" s="484"/>
      <c r="S305" s="484"/>
      <c r="T305" s="484"/>
      <c r="U305" s="484"/>
      <c r="V305" s="484"/>
    </row>
    <row r="306" spans="2:22" ht="26.25" thickBot="1">
      <c r="B306" s="19" t="s">
        <v>55</v>
      </c>
      <c r="C306" s="20"/>
      <c r="D306" s="20"/>
      <c r="E306" s="20"/>
      <c r="F306" s="20"/>
      <c r="G306" s="20"/>
      <c r="H306" s="20"/>
      <c r="I306" s="20"/>
      <c r="J306" s="20"/>
      <c r="K306" s="20"/>
      <c r="L306" s="20"/>
      <c r="M306" s="344" t="s">
        <v>186</v>
      </c>
      <c r="N306" s="345" t="s">
        <v>139</v>
      </c>
      <c r="O306" s="345" t="s">
        <v>130</v>
      </c>
      <c r="P306" s="381" t="s">
        <v>131</v>
      </c>
      <c r="Q306" s="382" t="s">
        <v>132</v>
      </c>
      <c r="R306" s="382" t="s">
        <v>133</v>
      </c>
      <c r="S306" s="383" t="s">
        <v>134</v>
      </c>
      <c r="T306" s="384" t="s">
        <v>135</v>
      </c>
      <c r="U306" s="384" t="s">
        <v>136</v>
      </c>
      <c r="V306" s="337" t="s">
        <v>201</v>
      </c>
    </row>
    <row r="307" spans="2:22">
      <c r="B307" s="350" t="str">
        <f>+'Cost incurred - Nominal Values'!B307</f>
        <v>82860724</v>
      </c>
      <c r="C307" s="118"/>
      <c r="D307" s="118"/>
      <c r="E307" s="118"/>
      <c r="F307" s="118"/>
      <c r="G307" s="118"/>
      <c r="H307" s="118"/>
      <c r="I307" s="118"/>
      <c r="J307" s="118"/>
      <c r="K307" s="118"/>
      <c r="L307" s="118"/>
      <c r="M307" s="133"/>
      <c r="N307" s="351">
        <f>FVSCHEDULE('Cost incurred - Nominal Values'!N307,Methodology!B$2:H$2)</f>
        <v>112602.76369644691</v>
      </c>
      <c r="O307" s="351">
        <f>FVSCHEDULE('Cost incurred - Nominal Values'!O307,Methodology!C$2:I$2)</f>
        <v>0</v>
      </c>
      <c r="P307" s="351">
        <f>FVSCHEDULE('Cost incurred - Nominal Values'!P307,Methodology!D$2:J$2)</f>
        <v>0</v>
      </c>
      <c r="Q307" s="351">
        <f>FVSCHEDULE('Cost incurred - Nominal Values'!Q307,Methodology!E$2:K$2)</f>
        <v>0</v>
      </c>
      <c r="R307" s="351">
        <f>FVSCHEDULE('Cost incurred - Nominal Values'!R307,Methodology!F$2:L$2)</f>
        <v>0</v>
      </c>
      <c r="S307" s="351">
        <f>FVSCHEDULE('Cost incurred - Nominal Values'!S307,Methodology!G$2:M$2)</f>
        <v>0</v>
      </c>
      <c r="T307" s="351">
        <f>FVSCHEDULE('Cost incurred - Nominal Values'!T307,Methodology!H$2:N$2)</f>
        <v>0</v>
      </c>
      <c r="U307" s="351">
        <f>FVSCHEDULE('Cost incurred - Nominal Values'!U307,Methodology!I$2:O$2)</f>
        <v>0</v>
      </c>
      <c r="V307" s="340">
        <f>SUM(N307:U307)</f>
        <v>112602.76369644691</v>
      </c>
    </row>
    <row r="308" spans="2:22">
      <c r="B308" s="350" t="str">
        <f>+'Cost incurred - Nominal Values'!B308</f>
        <v>83842089; 83842085</v>
      </c>
      <c r="C308" s="133"/>
      <c r="D308" s="133"/>
      <c r="E308" s="133"/>
      <c r="F308" s="133"/>
      <c r="G308" s="133"/>
      <c r="H308" s="133"/>
      <c r="I308" s="133"/>
      <c r="J308" s="133"/>
      <c r="K308" s="133"/>
      <c r="L308" s="133"/>
      <c r="M308" s="133"/>
      <c r="N308" s="351">
        <f>FVSCHEDULE('Cost incurred - Nominal Values'!N308,Methodology!B$2:H$2)</f>
        <v>317693.24881046265</v>
      </c>
      <c r="O308" s="351">
        <f>FVSCHEDULE('Cost incurred - Nominal Values'!O308,Methodology!C$2:I$2)</f>
        <v>0</v>
      </c>
      <c r="P308" s="351">
        <f>FVSCHEDULE('Cost incurred - Nominal Values'!P308,Methodology!D$2:J$2)</f>
        <v>0</v>
      </c>
      <c r="Q308" s="351">
        <f>FVSCHEDULE('Cost incurred - Nominal Values'!Q308,Methodology!E$2:K$2)</f>
        <v>0</v>
      </c>
      <c r="R308" s="351">
        <f>FVSCHEDULE('Cost incurred - Nominal Values'!R308,Methodology!F$2:L$2)</f>
        <v>0</v>
      </c>
      <c r="S308" s="351">
        <f>FVSCHEDULE('Cost incurred - Nominal Values'!S308,Methodology!G$2:M$2)</f>
        <v>0</v>
      </c>
      <c r="T308" s="351">
        <f>FVSCHEDULE('Cost incurred - Nominal Values'!T308,Methodology!H$2:N$2)</f>
        <v>0</v>
      </c>
      <c r="U308" s="351">
        <f>FVSCHEDULE('Cost incurred - Nominal Values'!U308,Methodology!I$2:O$2)</f>
        <v>0</v>
      </c>
      <c r="V308" s="340">
        <f t="shared" ref="V308:V361" si="16">SUM(N308:U308)</f>
        <v>317693.24881046265</v>
      </c>
    </row>
    <row r="309" spans="2:22">
      <c r="B309" s="350" t="str">
        <f>+'Cost incurred - Nominal Values'!B309</f>
        <v>83009518</v>
      </c>
      <c r="C309" s="133"/>
      <c r="D309" s="133"/>
      <c r="E309" s="133"/>
      <c r="F309" s="133"/>
      <c r="G309" s="133"/>
      <c r="H309" s="133"/>
      <c r="I309" s="133"/>
      <c r="J309" s="133"/>
      <c r="K309" s="133"/>
      <c r="L309" s="133"/>
      <c r="M309" s="133"/>
      <c r="N309" s="351">
        <f>FVSCHEDULE('Cost incurred - Nominal Values'!N309,Methodology!B$2:H$2)</f>
        <v>308646.8153238846</v>
      </c>
      <c r="O309" s="351">
        <f>FVSCHEDULE('Cost incurred - Nominal Values'!O309,Methodology!C$2:I$2)</f>
        <v>0</v>
      </c>
      <c r="P309" s="351">
        <f>FVSCHEDULE('Cost incurred - Nominal Values'!P309,Methodology!D$2:J$2)</f>
        <v>0</v>
      </c>
      <c r="Q309" s="351">
        <f>FVSCHEDULE('Cost incurred - Nominal Values'!Q309,Methodology!E$2:K$2)</f>
        <v>0</v>
      </c>
      <c r="R309" s="351">
        <f>FVSCHEDULE('Cost incurred - Nominal Values'!R309,Methodology!F$2:L$2)</f>
        <v>0</v>
      </c>
      <c r="S309" s="351">
        <f>FVSCHEDULE('Cost incurred - Nominal Values'!S309,Methodology!G$2:M$2)</f>
        <v>0</v>
      </c>
      <c r="T309" s="351">
        <f>FVSCHEDULE('Cost incurred - Nominal Values'!T309,Methodology!H$2:N$2)</f>
        <v>0</v>
      </c>
      <c r="U309" s="351">
        <f>FVSCHEDULE('Cost incurred - Nominal Values'!U309,Methodology!I$2:O$2)</f>
        <v>0</v>
      </c>
      <c r="V309" s="340">
        <f t="shared" si="16"/>
        <v>308646.8153238846</v>
      </c>
    </row>
    <row r="310" spans="2:22">
      <c r="B310" s="350" t="str">
        <f>+'Cost incurred - Nominal Values'!B310</f>
        <v xml:space="preserve">83860139; 83860136  </v>
      </c>
      <c r="C310" s="133"/>
      <c r="D310" s="133"/>
      <c r="E310" s="133"/>
      <c r="F310" s="133"/>
      <c r="G310" s="133"/>
      <c r="H310" s="133"/>
      <c r="I310" s="133"/>
      <c r="J310" s="133"/>
      <c r="K310" s="133"/>
      <c r="L310" s="133"/>
      <c r="M310" s="133"/>
      <c r="N310" s="351">
        <f>FVSCHEDULE('Cost incurred - Nominal Values'!N310,Methodology!B$2:H$2)</f>
        <v>341839.80249249347</v>
      </c>
      <c r="O310" s="351">
        <f>FVSCHEDULE('Cost incurred - Nominal Values'!O310,Methodology!C$2:I$2)</f>
        <v>0</v>
      </c>
      <c r="P310" s="351">
        <f>FVSCHEDULE('Cost incurred - Nominal Values'!P310,Methodology!D$2:J$2)</f>
        <v>0</v>
      </c>
      <c r="Q310" s="351">
        <f>FVSCHEDULE('Cost incurred - Nominal Values'!Q310,Methodology!E$2:K$2)</f>
        <v>0</v>
      </c>
      <c r="R310" s="351">
        <f>FVSCHEDULE('Cost incurred - Nominal Values'!R310,Methodology!F$2:L$2)</f>
        <v>0</v>
      </c>
      <c r="S310" s="351">
        <f>FVSCHEDULE('Cost incurred - Nominal Values'!S310,Methodology!G$2:M$2)</f>
        <v>0</v>
      </c>
      <c r="T310" s="351">
        <f>FVSCHEDULE('Cost incurred - Nominal Values'!T310,Methodology!H$2:N$2)</f>
        <v>0</v>
      </c>
      <c r="U310" s="351">
        <f>FVSCHEDULE('Cost incurred - Nominal Values'!U310,Methodology!I$2:O$2)</f>
        <v>0</v>
      </c>
      <c r="V310" s="340">
        <f t="shared" si="16"/>
        <v>341839.80249249347</v>
      </c>
    </row>
    <row r="311" spans="2:22">
      <c r="B311" s="350" t="str">
        <f>+'Cost incurred - Nominal Values'!B311</f>
        <v>82913608; 82913611</v>
      </c>
      <c r="C311" s="133"/>
      <c r="D311" s="133"/>
      <c r="E311" s="133"/>
      <c r="F311" s="133"/>
      <c r="G311" s="133"/>
      <c r="H311" s="133"/>
      <c r="I311" s="133"/>
      <c r="J311" s="133"/>
      <c r="K311" s="133"/>
      <c r="L311" s="133"/>
      <c r="M311" s="133"/>
      <c r="N311" s="351">
        <f>FVSCHEDULE('Cost incurred - Nominal Values'!N311,Methodology!B$2:H$2)</f>
        <v>0</v>
      </c>
      <c r="O311" s="351">
        <f>FVSCHEDULE('Cost incurred - Nominal Values'!O311,Methodology!C$2:I$2)</f>
        <v>0</v>
      </c>
      <c r="P311" s="351">
        <f>FVSCHEDULE('Cost incurred - Nominal Values'!P311,Methodology!D$2:J$2)</f>
        <v>159111.52018154305</v>
      </c>
      <c r="Q311" s="351">
        <f>FVSCHEDULE('Cost incurred - Nominal Values'!Q311,Methodology!E$2:K$2)</f>
        <v>0</v>
      </c>
      <c r="R311" s="351">
        <f>FVSCHEDULE('Cost incurred - Nominal Values'!R311,Methodology!F$2:L$2)</f>
        <v>0</v>
      </c>
      <c r="S311" s="351">
        <f>FVSCHEDULE('Cost incurred - Nominal Values'!S311,Methodology!G$2:M$2)</f>
        <v>0</v>
      </c>
      <c r="T311" s="351">
        <f>FVSCHEDULE('Cost incurred - Nominal Values'!T311,Methodology!H$2:N$2)</f>
        <v>0</v>
      </c>
      <c r="U311" s="351">
        <f>FVSCHEDULE('Cost incurred - Nominal Values'!U311,Methodology!I$2:O$2)</f>
        <v>0</v>
      </c>
      <c r="V311" s="340">
        <f t="shared" si="16"/>
        <v>159111.52018154305</v>
      </c>
    </row>
    <row r="312" spans="2:22">
      <c r="B312" s="350" t="str">
        <f>+'Cost incurred - Nominal Values'!B312</f>
        <v>84186116; 84186121</v>
      </c>
      <c r="C312" s="133"/>
      <c r="D312" s="133"/>
      <c r="E312" s="133"/>
      <c r="F312" s="133"/>
      <c r="G312" s="133"/>
      <c r="H312" s="133"/>
      <c r="I312" s="133"/>
      <c r="J312" s="133"/>
      <c r="K312" s="133"/>
      <c r="L312" s="133"/>
      <c r="M312" s="133"/>
      <c r="N312" s="351">
        <f>FVSCHEDULE('Cost incurred - Nominal Values'!N312,Methodology!B$2:H$2)</f>
        <v>0</v>
      </c>
      <c r="O312" s="351">
        <f>FVSCHEDULE('Cost incurred - Nominal Values'!O312,Methodology!C$2:I$2)</f>
        <v>0</v>
      </c>
      <c r="P312" s="351">
        <f>FVSCHEDULE('Cost incurred - Nominal Values'!P312,Methodology!D$2:J$2)</f>
        <v>0</v>
      </c>
      <c r="Q312" s="351">
        <f>FVSCHEDULE('Cost incurred - Nominal Values'!Q312,Methodology!E$2:K$2)</f>
        <v>38935.202766136033</v>
      </c>
      <c r="R312" s="351">
        <f>FVSCHEDULE('Cost incurred - Nominal Values'!R312,Methodology!F$2:L$2)</f>
        <v>0</v>
      </c>
      <c r="S312" s="351">
        <f>FVSCHEDULE('Cost incurred - Nominal Values'!S312,Methodology!G$2:M$2)</f>
        <v>0</v>
      </c>
      <c r="T312" s="351">
        <f>FVSCHEDULE('Cost incurred - Nominal Values'!T312,Methodology!H$2:N$2)</f>
        <v>0</v>
      </c>
      <c r="U312" s="351">
        <f>FVSCHEDULE('Cost incurred - Nominal Values'!U312,Methodology!I$2:O$2)</f>
        <v>0</v>
      </c>
      <c r="V312" s="340">
        <f t="shared" si="16"/>
        <v>38935.202766136033</v>
      </c>
    </row>
    <row r="313" spans="2:22">
      <c r="B313" s="350" t="str">
        <f>+'Cost incurred - Nominal Values'!B313</f>
        <v>83860011; 83860008</v>
      </c>
      <c r="C313" s="133"/>
      <c r="D313" s="133"/>
      <c r="E313" s="133"/>
      <c r="F313" s="133"/>
      <c r="G313" s="133"/>
      <c r="H313" s="133"/>
      <c r="I313" s="133"/>
      <c r="J313" s="133"/>
      <c r="K313" s="133"/>
      <c r="L313" s="133"/>
      <c r="M313" s="133"/>
      <c r="N313" s="351">
        <f>FVSCHEDULE('Cost incurred - Nominal Values'!N313,Methodology!B$2:H$2)</f>
        <v>0</v>
      </c>
      <c r="O313" s="351">
        <f>FVSCHEDULE('Cost incurred - Nominal Values'!O313,Methodology!C$2:I$2)</f>
        <v>34289.472753361973</v>
      </c>
      <c r="P313" s="351">
        <f>FVSCHEDULE('Cost incurred - Nominal Values'!P313,Methodology!D$2:J$2)</f>
        <v>0</v>
      </c>
      <c r="Q313" s="351">
        <f>FVSCHEDULE('Cost incurred - Nominal Values'!Q313,Methodology!E$2:K$2)</f>
        <v>0</v>
      </c>
      <c r="R313" s="351">
        <f>FVSCHEDULE('Cost incurred - Nominal Values'!R313,Methodology!F$2:L$2)</f>
        <v>0</v>
      </c>
      <c r="S313" s="351">
        <f>FVSCHEDULE('Cost incurred - Nominal Values'!S313,Methodology!G$2:M$2)</f>
        <v>0</v>
      </c>
      <c r="T313" s="351">
        <f>FVSCHEDULE('Cost incurred - Nominal Values'!T313,Methodology!H$2:N$2)</f>
        <v>0</v>
      </c>
      <c r="U313" s="351">
        <f>FVSCHEDULE('Cost incurred - Nominal Values'!U313,Methodology!I$2:O$2)</f>
        <v>0</v>
      </c>
      <c r="V313" s="340">
        <f t="shared" si="16"/>
        <v>34289.472753361973</v>
      </c>
    </row>
    <row r="314" spans="2:22">
      <c r="B314" s="350">
        <f>+'Cost incurred - Nominal Values'!B314</f>
        <v>0</v>
      </c>
      <c r="C314" s="133"/>
      <c r="D314" s="133"/>
      <c r="E314" s="133"/>
      <c r="F314" s="133"/>
      <c r="G314" s="133"/>
      <c r="H314" s="133"/>
      <c r="I314" s="133"/>
      <c r="J314" s="133"/>
      <c r="K314" s="133"/>
      <c r="L314" s="133"/>
      <c r="M314" s="133"/>
      <c r="N314" s="351">
        <f>FVSCHEDULE('Cost incurred - Nominal Values'!N314,Methodology!B$2:H$2)</f>
        <v>0</v>
      </c>
      <c r="O314" s="351">
        <f>FVSCHEDULE('Cost incurred - Nominal Values'!O314,Methodology!C$2:I$2)</f>
        <v>0</v>
      </c>
      <c r="P314" s="351">
        <f>FVSCHEDULE('Cost incurred - Nominal Values'!P314,Methodology!D$2:J$2)</f>
        <v>0</v>
      </c>
      <c r="Q314" s="351">
        <f>FVSCHEDULE('Cost incurred - Nominal Values'!Q314,Methodology!E$2:K$2)</f>
        <v>0</v>
      </c>
      <c r="R314" s="351">
        <f>FVSCHEDULE('Cost incurred - Nominal Values'!R314,Methodology!F$2:L$2)</f>
        <v>0</v>
      </c>
      <c r="S314" s="351">
        <f>FVSCHEDULE('Cost incurred - Nominal Values'!S314,Methodology!G$2:M$2)</f>
        <v>0</v>
      </c>
      <c r="T314" s="351">
        <f>FVSCHEDULE('Cost incurred - Nominal Values'!T314,Methodology!H$2:N$2)</f>
        <v>0</v>
      </c>
      <c r="U314" s="351">
        <f>FVSCHEDULE('Cost incurred - Nominal Values'!U314,Methodology!I$2:O$2)</f>
        <v>0</v>
      </c>
      <c r="V314" s="340">
        <f t="shared" si="16"/>
        <v>0</v>
      </c>
    </row>
    <row r="315" spans="2:22">
      <c r="B315" s="350">
        <f>+'Cost incurred - Nominal Values'!B315</f>
        <v>0</v>
      </c>
      <c r="C315" s="133"/>
      <c r="D315" s="133"/>
      <c r="E315" s="133"/>
      <c r="F315" s="133"/>
      <c r="G315" s="133"/>
      <c r="H315" s="133"/>
      <c r="I315" s="133"/>
      <c r="J315" s="133"/>
      <c r="K315" s="133"/>
      <c r="L315" s="133"/>
      <c r="M315" s="133"/>
      <c r="N315" s="351">
        <f>FVSCHEDULE('Cost incurred - Nominal Values'!N315,Methodology!B$2:H$2)</f>
        <v>0</v>
      </c>
      <c r="O315" s="351">
        <f>FVSCHEDULE('Cost incurred - Nominal Values'!O315,Methodology!C$2:I$2)</f>
        <v>0</v>
      </c>
      <c r="P315" s="351">
        <f>FVSCHEDULE('Cost incurred - Nominal Values'!P315,Methodology!D$2:J$2)</f>
        <v>0</v>
      </c>
      <c r="Q315" s="351">
        <f>FVSCHEDULE('Cost incurred - Nominal Values'!Q315,Methodology!E$2:K$2)</f>
        <v>0</v>
      </c>
      <c r="R315" s="351">
        <f>FVSCHEDULE('Cost incurred - Nominal Values'!R315,Methodology!F$2:L$2)</f>
        <v>0</v>
      </c>
      <c r="S315" s="351">
        <f>FVSCHEDULE('Cost incurred - Nominal Values'!S315,Methodology!G$2:M$2)</f>
        <v>0</v>
      </c>
      <c r="T315" s="351">
        <f>FVSCHEDULE('Cost incurred - Nominal Values'!T315,Methodology!H$2:N$2)</f>
        <v>0</v>
      </c>
      <c r="U315" s="351">
        <f>FVSCHEDULE('Cost incurred - Nominal Values'!U315,Methodology!I$2:O$2)</f>
        <v>0</v>
      </c>
      <c r="V315" s="340">
        <f t="shared" si="16"/>
        <v>0</v>
      </c>
    </row>
    <row r="316" spans="2:22">
      <c r="B316" s="350">
        <f>+'Cost incurred - Nominal Values'!B316</f>
        <v>0</v>
      </c>
      <c r="C316" s="133"/>
      <c r="D316" s="133"/>
      <c r="E316" s="133"/>
      <c r="F316" s="133"/>
      <c r="G316" s="133"/>
      <c r="H316" s="133"/>
      <c r="I316" s="133"/>
      <c r="J316" s="133"/>
      <c r="K316" s="133"/>
      <c r="L316" s="133"/>
      <c r="M316" s="133"/>
      <c r="N316" s="351">
        <f>FVSCHEDULE('Cost incurred - Nominal Values'!N316,Methodology!B$2:H$2)</f>
        <v>0</v>
      </c>
      <c r="O316" s="351">
        <f>FVSCHEDULE('Cost incurred - Nominal Values'!O316,Methodology!C$2:I$2)</f>
        <v>0</v>
      </c>
      <c r="P316" s="351">
        <f>FVSCHEDULE('Cost incurred - Nominal Values'!P316,Methodology!D$2:J$2)</f>
        <v>0</v>
      </c>
      <c r="Q316" s="351">
        <f>FVSCHEDULE('Cost incurred - Nominal Values'!Q316,Methodology!E$2:K$2)</f>
        <v>0</v>
      </c>
      <c r="R316" s="351">
        <f>FVSCHEDULE('Cost incurred - Nominal Values'!R316,Methodology!F$2:L$2)</f>
        <v>0</v>
      </c>
      <c r="S316" s="351">
        <f>FVSCHEDULE('Cost incurred - Nominal Values'!S316,Methodology!G$2:M$2)</f>
        <v>0</v>
      </c>
      <c r="T316" s="351">
        <f>FVSCHEDULE('Cost incurred - Nominal Values'!T316,Methodology!H$2:N$2)</f>
        <v>0</v>
      </c>
      <c r="U316" s="351">
        <f>FVSCHEDULE('Cost incurred - Nominal Values'!U316,Methodology!I$2:O$2)</f>
        <v>0</v>
      </c>
      <c r="V316" s="340">
        <f t="shared" si="16"/>
        <v>0</v>
      </c>
    </row>
    <row r="317" spans="2:22">
      <c r="B317" s="350">
        <f>+'Cost incurred - Nominal Values'!B317</f>
        <v>0</v>
      </c>
      <c r="C317" s="133"/>
      <c r="D317" s="133"/>
      <c r="E317" s="133"/>
      <c r="F317" s="133"/>
      <c r="G317" s="133"/>
      <c r="H317" s="133"/>
      <c r="I317" s="133"/>
      <c r="J317" s="133"/>
      <c r="K317" s="133"/>
      <c r="L317" s="133"/>
      <c r="M317" s="133"/>
      <c r="N317" s="351">
        <f>FVSCHEDULE('Cost incurred - Nominal Values'!N317,Methodology!B$2:H$2)</f>
        <v>0</v>
      </c>
      <c r="O317" s="351">
        <f>FVSCHEDULE('Cost incurred - Nominal Values'!O317,Methodology!C$2:I$2)</f>
        <v>0</v>
      </c>
      <c r="P317" s="351">
        <f>FVSCHEDULE('Cost incurred - Nominal Values'!P317,Methodology!D$2:J$2)</f>
        <v>0</v>
      </c>
      <c r="Q317" s="351">
        <f>FVSCHEDULE('Cost incurred - Nominal Values'!Q317,Methodology!E$2:K$2)</f>
        <v>0</v>
      </c>
      <c r="R317" s="351">
        <f>FVSCHEDULE('Cost incurred - Nominal Values'!R317,Methodology!F$2:L$2)</f>
        <v>0</v>
      </c>
      <c r="S317" s="351">
        <f>FVSCHEDULE('Cost incurred - Nominal Values'!S317,Methodology!G$2:M$2)</f>
        <v>0</v>
      </c>
      <c r="T317" s="351">
        <f>FVSCHEDULE('Cost incurred - Nominal Values'!T317,Methodology!H$2:N$2)</f>
        <v>0</v>
      </c>
      <c r="U317" s="351">
        <f>FVSCHEDULE('Cost incurred - Nominal Values'!U317,Methodology!I$2:O$2)</f>
        <v>0</v>
      </c>
      <c r="V317" s="340">
        <f t="shared" si="16"/>
        <v>0</v>
      </c>
    </row>
    <row r="318" spans="2:22">
      <c r="B318" s="350">
        <f>+'Cost incurred - Nominal Values'!B318</f>
        <v>0</v>
      </c>
      <c r="C318" s="133"/>
      <c r="D318" s="133"/>
      <c r="E318" s="133"/>
      <c r="F318" s="133"/>
      <c r="G318" s="133"/>
      <c r="H318" s="133"/>
      <c r="I318" s="133"/>
      <c r="J318" s="133"/>
      <c r="K318" s="133"/>
      <c r="L318" s="133"/>
      <c r="M318" s="133"/>
      <c r="N318" s="351">
        <f>FVSCHEDULE('Cost incurred - Nominal Values'!N318,Methodology!B$2:H$2)</f>
        <v>0</v>
      </c>
      <c r="O318" s="351">
        <f>FVSCHEDULE('Cost incurred - Nominal Values'!O318,Methodology!C$2:I$2)</f>
        <v>0</v>
      </c>
      <c r="P318" s="351">
        <f>FVSCHEDULE('Cost incurred - Nominal Values'!P318,Methodology!D$2:J$2)</f>
        <v>0</v>
      </c>
      <c r="Q318" s="351">
        <f>FVSCHEDULE('Cost incurred - Nominal Values'!Q318,Methodology!E$2:K$2)</f>
        <v>0</v>
      </c>
      <c r="R318" s="351">
        <f>FVSCHEDULE('Cost incurred - Nominal Values'!R318,Methodology!F$2:L$2)</f>
        <v>0</v>
      </c>
      <c r="S318" s="351">
        <f>FVSCHEDULE('Cost incurred - Nominal Values'!S318,Methodology!G$2:M$2)</f>
        <v>0</v>
      </c>
      <c r="T318" s="351">
        <f>FVSCHEDULE('Cost incurred - Nominal Values'!T318,Methodology!H$2:N$2)</f>
        <v>0</v>
      </c>
      <c r="U318" s="351">
        <f>FVSCHEDULE('Cost incurred - Nominal Values'!U318,Methodology!I$2:O$2)</f>
        <v>0</v>
      </c>
      <c r="V318" s="340">
        <f t="shared" si="16"/>
        <v>0</v>
      </c>
    </row>
    <row r="319" spans="2:22">
      <c r="B319" s="350">
        <f>+'Cost incurred - Nominal Values'!B319</f>
        <v>0</v>
      </c>
      <c r="C319" s="133"/>
      <c r="D319" s="133"/>
      <c r="E319" s="133"/>
      <c r="F319" s="133"/>
      <c r="G319" s="133"/>
      <c r="H319" s="133"/>
      <c r="I319" s="133"/>
      <c r="J319" s="133"/>
      <c r="K319" s="133"/>
      <c r="L319" s="133"/>
      <c r="M319" s="133"/>
      <c r="N319" s="351">
        <f>FVSCHEDULE('Cost incurred - Nominal Values'!N319,Methodology!B$2:H$2)</f>
        <v>0</v>
      </c>
      <c r="O319" s="351">
        <f>FVSCHEDULE('Cost incurred - Nominal Values'!O319,Methodology!C$2:I$2)</f>
        <v>0</v>
      </c>
      <c r="P319" s="351">
        <f>FVSCHEDULE('Cost incurred - Nominal Values'!P319,Methodology!D$2:J$2)</f>
        <v>0</v>
      </c>
      <c r="Q319" s="351">
        <f>FVSCHEDULE('Cost incurred - Nominal Values'!Q319,Methodology!E$2:K$2)</f>
        <v>0</v>
      </c>
      <c r="R319" s="351">
        <f>FVSCHEDULE('Cost incurred - Nominal Values'!R319,Methodology!F$2:L$2)</f>
        <v>0</v>
      </c>
      <c r="S319" s="351">
        <f>FVSCHEDULE('Cost incurred - Nominal Values'!S319,Methodology!G$2:M$2)</f>
        <v>0</v>
      </c>
      <c r="T319" s="351">
        <f>FVSCHEDULE('Cost incurred - Nominal Values'!T319,Methodology!H$2:N$2)</f>
        <v>0</v>
      </c>
      <c r="U319" s="351">
        <f>FVSCHEDULE('Cost incurred - Nominal Values'!U319,Methodology!I$2:O$2)</f>
        <v>0</v>
      </c>
      <c r="V319" s="340">
        <f t="shared" si="16"/>
        <v>0</v>
      </c>
    </row>
    <row r="320" spans="2:22">
      <c r="B320" s="350">
        <f>+'Cost incurred - Nominal Values'!B320</f>
        <v>0</v>
      </c>
      <c r="C320" s="133"/>
      <c r="D320" s="133"/>
      <c r="E320" s="133"/>
      <c r="F320" s="133"/>
      <c r="G320" s="133"/>
      <c r="H320" s="133"/>
      <c r="I320" s="133"/>
      <c r="J320" s="133"/>
      <c r="K320" s="133"/>
      <c r="L320" s="133"/>
      <c r="M320" s="133"/>
      <c r="N320" s="351">
        <f>FVSCHEDULE('Cost incurred - Nominal Values'!N320,Methodology!B$2:H$2)</f>
        <v>0</v>
      </c>
      <c r="O320" s="351">
        <f>FVSCHEDULE('Cost incurred - Nominal Values'!O320,Methodology!C$2:I$2)</f>
        <v>0</v>
      </c>
      <c r="P320" s="351">
        <f>FVSCHEDULE('Cost incurred - Nominal Values'!P320,Methodology!D$2:J$2)</f>
        <v>0</v>
      </c>
      <c r="Q320" s="351">
        <f>FVSCHEDULE('Cost incurred - Nominal Values'!Q320,Methodology!E$2:K$2)</f>
        <v>0</v>
      </c>
      <c r="R320" s="351">
        <f>FVSCHEDULE('Cost incurred - Nominal Values'!R320,Methodology!F$2:L$2)</f>
        <v>0</v>
      </c>
      <c r="S320" s="351">
        <f>FVSCHEDULE('Cost incurred - Nominal Values'!S320,Methodology!G$2:M$2)</f>
        <v>0</v>
      </c>
      <c r="T320" s="351">
        <f>FVSCHEDULE('Cost incurred - Nominal Values'!T320,Methodology!H$2:N$2)</f>
        <v>0</v>
      </c>
      <c r="U320" s="351">
        <f>FVSCHEDULE('Cost incurred - Nominal Values'!U320,Methodology!I$2:O$2)</f>
        <v>0</v>
      </c>
      <c r="V320" s="340">
        <f t="shared" si="16"/>
        <v>0</v>
      </c>
    </row>
    <row r="321" spans="2:22">
      <c r="B321" s="350">
        <f>+'Cost incurred - Nominal Values'!B321</f>
        <v>0</v>
      </c>
      <c r="C321" s="133"/>
      <c r="D321" s="133"/>
      <c r="E321" s="133"/>
      <c r="F321" s="133"/>
      <c r="G321" s="133"/>
      <c r="H321" s="133"/>
      <c r="I321" s="133"/>
      <c r="J321" s="133"/>
      <c r="K321" s="133"/>
      <c r="L321" s="133"/>
      <c r="M321" s="133"/>
      <c r="N321" s="351">
        <f>FVSCHEDULE('Cost incurred - Nominal Values'!N321,Methodology!B$2:H$2)</f>
        <v>0</v>
      </c>
      <c r="O321" s="351">
        <f>FVSCHEDULE('Cost incurred - Nominal Values'!O321,Methodology!C$2:I$2)</f>
        <v>0</v>
      </c>
      <c r="P321" s="351">
        <f>FVSCHEDULE('Cost incurred - Nominal Values'!P321,Methodology!D$2:J$2)</f>
        <v>0</v>
      </c>
      <c r="Q321" s="351">
        <f>FVSCHEDULE('Cost incurred - Nominal Values'!Q321,Methodology!E$2:K$2)</f>
        <v>0</v>
      </c>
      <c r="R321" s="351">
        <f>FVSCHEDULE('Cost incurred - Nominal Values'!R321,Methodology!F$2:L$2)</f>
        <v>0</v>
      </c>
      <c r="S321" s="351">
        <f>FVSCHEDULE('Cost incurred - Nominal Values'!S321,Methodology!G$2:M$2)</f>
        <v>0</v>
      </c>
      <c r="T321" s="351">
        <f>FVSCHEDULE('Cost incurred - Nominal Values'!T321,Methodology!H$2:N$2)</f>
        <v>0</v>
      </c>
      <c r="U321" s="351">
        <f>FVSCHEDULE('Cost incurred - Nominal Values'!U321,Methodology!I$2:O$2)</f>
        <v>0</v>
      </c>
      <c r="V321" s="340">
        <f t="shared" si="16"/>
        <v>0</v>
      </c>
    </row>
    <row r="322" spans="2:22">
      <c r="B322" s="350">
        <f>+'Cost incurred - Nominal Values'!B322</f>
        <v>0</v>
      </c>
      <c r="C322" s="133"/>
      <c r="D322" s="133"/>
      <c r="E322" s="133"/>
      <c r="F322" s="133"/>
      <c r="G322" s="133"/>
      <c r="H322" s="133"/>
      <c r="I322" s="133"/>
      <c r="J322" s="133"/>
      <c r="K322" s="133"/>
      <c r="L322" s="133"/>
      <c r="M322" s="133"/>
      <c r="N322" s="351">
        <f>FVSCHEDULE('Cost incurred - Nominal Values'!N322,Methodology!B$2:H$2)</f>
        <v>0</v>
      </c>
      <c r="O322" s="351">
        <f>FVSCHEDULE('Cost incurred - Nominal Values'!O322,Methodology!C$2:I$2)</f>
        <v>0</v>
      </c>
      <c r="P322" s="351">
        <f>FVSCHEDULE('Cost incurred - Nominal Values'!P322,Methodology!D$2:J$2)</f>
        <v>0</v>
      </c>
      <c r="Q322" s="351">
        <f>FVSCHEDULE('Cost incurred - Nominal Values'!Q322,Methodology!E$2:K$2)</f>
        <v>0</v>
      </c>
      <c r="R322" s="351">
        <f>FVSCHEDULE('Cost incurred - Nominal Values'!R322,Methodology!F$2:L$2)</f>
        <v>0</v>
      </c>
      <c r="S322" s="351">
        <f>FVSCHEDULE('Cost incurred - Nominal Values'!S322,Methodology!G$2:M$2)</f>
        <v>0</v>
      </c>
      <c r="T322" s="351">
        <f>FVSCHEDULE('Cost incurred - Nominal Values'!T322,Methodology!H$2:N$2)</f>
        <v>0</v>
      </c>
      <c r="U322" s="351">
        <f>FVSCHEDULE('Cost incurred - Nominal Values'!U322,Methodology!I$2:O$2)</f>
        <v>0</v>
      </c>
      <c r="V322" s="340">
        <f t="shared" si="16"/>
        <v>0</v>
      </c>
    </row>
    <row r="323" spans="2:22">
      <c r="B323" s="350">
        <f>+'Cost incurred - Nominal Values'!B323</f>
        <v>0</v>
      </c>
      <c r="C323" s="133"/>
      <c r="D323" s="133"/>
      <c r="E323" s="133"/>
      <c r="F323" s="133"/>
      <c r="G323" s="133"/>
      <c r="H323" s="133"/>
      <c r="I323" s="133"/>
      <c r="J323" s="133"/>
      <c r="K323" s="133"/>
      <c r="L323" s="133"/>
      <c r="M323" s="133"/>
      <c r="N323" s="351">
        <f>FVSCHEDULE('Cost incurred - Nominal Values'!N323,Methodology!B$2:H$2)</f>
        <v>0</v>
      </c>
      <c r="O323" s="351">
        <f>FVSCHEDULE('Cost incurred - Nominal Values'!O323,Methodology!C$2:I$2)</f>
        <v>0</v>
      </c>
      <c r="P323" s="351">
        <f>FVSCHEDULE('Cost incurred - Nominal Values'!P323,Methodology!D$2:J$2)</f>
        <v>0</v>
      </c>
      <c r="Q323" s="351">
        <f>FVSCHEDULE('Cost incurred - Nominal Values'!Q323,Methodology!E$2:K$2)</f>
        <v>0</v>
      </c>
      <c r="R323" s="351">
        <f>FVSCHEDULE('Cost incurred - Nominal Values'!R323,Methodology!F$2:L$2)</f>
        <v>0</v>
      </c>
      <c r="S323" s="351">
        <f>FVSCHEDULE('Cost incurred - Nominal Values'!S323,Methodology!G$2:M$2)</f>
        <v>0</v>
      </c>
      <c r="T323" s="351">
        <f>FVSCHEDULE('Cost incurred - Nominal Values'!T323,Methodology!H$2:N$2)</f>
        <v>0</v>
      </c>
      <c r="U323" s="351">
        <f>FVSCHEDULE('Cost incurred - Nominal Values'!U323,Methodology!I$2:O$2)</f>
        <v>0</v>
      </c>
      <c r="V323" s="340">
        <f t="shared" si="16"/>
        <v>0</v>
      </c>
    </row>
    <row r="324" spans="2:22">
      <c r="B324" s="350">
        <f>+'Cost incurred - Nominal Values'!B324</f>
        <v>0</v>
      </c>
      <c r="C324" s="133"/>
      <c r="D324" s="133"/>
      <c r="E324" s="133"/>
      <c r="F324" s="133"/>
      <c r="G324" s="133"/>
      <c r="H324" s="133"/>
      <c r="I324" s="133"/>
      <c r="J324" s="133"/>
      <c r="K324" s="133"/>
      <c r="L324" s="133"/>
      <c r="M324" s="133"/>
      <c r="N324" s="351">
        <f>FVSCHEDULE('Cost incurred - Nominal Values'!N324,Methodology!B$2:H$2)</f>
        <v>0</v>
      </c>
      <c r="O324" s="351">
        <f>FVSCHEDULE('Cost incurred - Nominal Values'!O324,Methodology!C$2:I$2)</f>
        <v>0</v>
      </c>
      <c r="P324" s="351">
        <f>FVSCHEDULE('Cost incurred - Nominal Values'!P324,Methodology!D$2:J$2)</f>
        <v>0</v>
      </c>
      <c r="Q324" s="351">
        <f>FVSCHEDULE('Cost incurred - Nominal Values'!Q324,Methodology!E$2:K$2)</f>
        <v>0</v>
      </c>
      <c r="R324" s="351">
        <f>FVSCHEDULE('Cost incurred - Nominal Values'!R324,Methodology!F$2:L$2)</f>
        <v>0</v>
      </c>
      <c r="S324" s="351">
        <f>FVSCHEDULE('Cost incurred - Nominal Values'!S324,Methodology!G$2:M$2)</f>
        <v>0</v>
      </c>
      <c r="T324" s="351">
        <f>FVSCHEDULE('Cost incurred - Nominal Values'!T324,Methodology!H$2:N$2)</f>
        <v>0</v>
      </c>
      <c r="U324" s="351">
        <f>FVSCHEDULE('Cost incurred - Nominal Values'!U324,Methodology!I$2:O$2)</f>
        <v>0</v>
      </c>
      <c r="V324" s="340">
        <f t="shared" si="16"/>
        <v>0</v>
      </c>
    </row>
    <row r="325" spans="2:22">
      <c r="B325" s="350">
        <f>+'Cost incurred - Nominal Values'!B325</f>
        <v>0</v>
      </c>
      <c r="C325" s="133"/>
      <c r="D325" s="133"/>
      <c r="E325" s="133"/>
      <c r="F325" s="133"/>
      <c r="G325" s="133"/>
      <c r="H325" s="133"/>
      <c r="I325" s="133"/>
      <c r="J325" s="133"/>
      <c r="K325" s="133"/>
      <c r="L325" s="133"/>
      <c r="M325" s="133"/>
      <c r="N325" s="351">
        <f>FVSCHEDULE('Cost incurred - Nominal Values'!N325,Methodology!B$2:H$2)</f>
        <v>0</v>
      </c>
      <c r="O325" s="351">
        <f>FVSCHEDULE('Cost incurred - Nominal Values'!O325,Methodology!C$2:I$2)</f>
        <v>0</v>
      </c>
      <c r="P325" s="351">
        <f>FVSCHEDULE('Cost incurred - Nominal Values'!P325,Methodology!D$2:J$2)</f>
        <v>0</v>
      </c>
      <c r="Q325" s="351">
        <f>FVSCHEDULE('Cost incurred - Nominal Values'!Q325,Methodology!E$2:K$2)</f>
        <v>0</v>
      </c>
      <c r="R325" s="351">
        <f>FVSCHEDULE('Cost incurred - Nominal Values'!R325,Methodology!F$2:L$2)</f>
        <v>0</v>
      </c>
      <c r="S325" s="351">
        <f>FVSCHEDULE('Cost incurred - Nominal Values'!S325,Methodology!G$2:M$2)</f>
        <v>0</v>
      </c>
      <c r="T325" s="351">
        <f>FVSCHEDULE('Cost incurred - Nominal Values'!T325,Methodology!H$2:N$2)</f>
        <v>0</v>
      </c>
      <c r="U325" s="351">
        <f>FVSCHEDULE('Cost incurred - Nominal Values'!U325,Methodology!I$2:O$2)</f>
        <v>0</v>
      </c>
      <c r="V325" s="340">
        <f t="shared" si="16"/>
        <v>0</v>
      </c>
    </row>
    <row r="326" spans="2:22">
      <c r="B326" s="350">
        <f>+'Cost incurred - Nominal Values'!B326</f>
        <v>0</v>
      </c>
      <c r="C326" s="133"/>
      <c r="D326" s="133"/>
      <c r="E326" s="133"/>
      <c r="F326" s="133"/>
      <c r="G326" s="133"/>
      <c r="H326" s="133"/>
      <c r="I326" s="133"/>
      <c r="J326" s="133"/>
      <c r="K326" s="133"/>
      <c r="L326" s="133"/>
      <c r="M326" s="133"/>
      <c r="N326" s="351">
        <f>FVSCHEDULE('Cost incurred - Nominal Values'!N326,Methodology!B$2:H$2)</f>
        <v>0</v>
      </c>
      <c r="O326" s="351">
        <f>FVSCHEDULE('Cost incurred - Nominal Values'!O326,Methodology!C$2:I$2)</f>
        <v>0</v>
      </c>
      <c r="P326" s="351">
        <f>FVSCHEDULE('Cost incurred - Nominal Values'!P326,Methodology!D$2:J$2)</f>
        <v>0</v>
      </c>
      <c r="Q326" s="351">
        <f>FVSCHEDULE('Cost incurred - Nominal Values'!Q326,Methodology!E$2:K$2)</f>
        <v>0</v>
      </c>
      <c r="R326" s="351">
        <f>FVSCHEDULE('Cost incurred - Nominal Values'!R326,Methodology!F$2:L$2)</f>
        <v>0</v>
      </c>
      <c r="S326" s="351">
        <f>FVSCHEDULE('Cost incurred - Nominal Values'!S326,Methodology!G$2:M$2)</f>
        <v>0</v>
      </c>
      <c r="T326" s="351">
        <f>FVSCHEDULE('Cost incurred - Nominal Values'!T326,Methodology!H$2:N$2)</f>
        <v>0</v>
      </c>
      <c r="U326" s="351">
        <f>FVSCHEDULE('Cost incurred - Nominal Values'!U326,Methodology!I$2:O$2)</f>
        <v>0</v>
      </c>
      <c r="V326" s="340">
        <f t="shared" si="16"/>
        <v>0</v>
      </c>
    </row>
    <row r="327" spans="2:22">
      <c r="B327" s="350">
        <f>+'Cost incurred - Nominal Values'!B327</f>
        <v>0</v>
      </c>
      <c r="C327" s="133"/>
      <c r="D327" s="133"/>
      <c r="E327" s="133"/>
      <c r="F327" s="133"/>
      <c r="G327" s="133"/>
      <c r="H327" s="133"/>
      <c r="I327" s="133"/>
      <c r="J327" s="133"/>
      <c r="K327" s="133"/>
      <c r="L327" s="133"/>
      <c r="M327" s="133"/>
      <c r="N327" s="351">
        <f>FVSCHEDULE('Cost incurred - Nominal Values'!N327,Methodology!B$2:H$2)</f>
        <v>0</v>
      </c>
      <c r="O327" s="351">
        <f>FVSCHEDULE('Cost incurred - Nominal Values'!O327,Methodology!C$2:I$2)</f>
        <v>0</v>
      </c>
      <c r="P327" s="351">
        <f>FVSCHEDULE('Cost incurred - Nominal Values'!P327,Methodology!D$2:J$2)</f>
        <v>0</v>
      </c>
      <c r="Q327" s="351">
        <f>FVSCHEDULE('Cost incurred - Nominal Values'!Q327,Methodology!E$2:K$2)</f>
        <v>0</v>
      </c>
      <c r="R327" s="351">
        <f>FVSCHEDULE('Cost incurred - Nominal Values'!R327,Methodology!F$2:L$2)</f>
        <v>0</v>
      </c>
      <c r="S327" s="351">
        <f>FVSCHEDULE('Cost incurred - Nominal Values'!S327,Methodology!G$2:M$2)</f>
        <v>0</v>
      </c>
      <c r="T327" s="351">
        <f>FVSCHEDULE('Cost incurred - Nominal Values'!T327,Methodology!H$2:N$2)</f>
        <v>0</v>
      </c>
      <c r="U327" s="351">
        <f>FVSCHEDULE('Cost incurred - Nominal Values'!U327,Methodology!I$2:O$2)</f>
        <v>0</v>
      </c>
      <c r="V327" s="340">
        <f t="shared" si="16"/>
        <v>0</v>
      </c>
    </row>
    <row r="328" spans="2:22">
      <c r="B328" s="350">
        <f>+'Cost incurred - Nominal Values'!B328</f>
        <v>0</v>
      </c>
      <c r="C328" s="133"/>
      <c r="D328" s="133"/>
      <c r="E328" s="133"/>
      <c r="F328" s="133"/>
      <c r="G328" s="133"/>
      <c r="H328" s="133"/>
      <c r="I328" s="133"/>
      <c r="J328" s="133"/>
      <c r="K328" s="133"/>
      <c r="L328" s="133"/>
      <c r="M328" s="133"/>
      <c r="N328" s="351">
        <f>FVSCHEDULE('Cost incurred - Nominal Values'!N328,Methodology!B$2:H$2)</f>
        <v>0</v>
      </c>
      <c r="O328" s="351">
        <f>FVSCHEDULE('Cost incurred - Nominal Values'!O328,Methodology!C$2:I$2)</f>
        <v>0</v>
      </c>
      <c r="P328" s="351">
        <f>FVSCHEDULE('Cost incurred - Nominal Values'!P328,Methodology!D$2:J$2)</f>
        <v>0</v>
      </c>
      <c r="Q328" s="351">
        <f>FVSCHEDULE('Cost incurred - Nominal Values'!Q328,Methodology!E$2:K$2)</f>
        <v>0</v>
      </c>
      <c r="R328" s="351">
        <f>FVSCHEDULE('Cost incurred - Nominal Values'!R328,Methodology!F$2:L$2)</f>
        <v>0</v>
      </c>
      <c r="S328" s="351">
        <f>FVSCHEDULE('Cost incurred - Nominal Values'!S328,Methodology!G$2:M$2)</f>
        <v>0</v>
      </c>
      <c r="T328" s="351">
        <f>FVSCHEDULE('Cost incurred - Nominal Values'!T328,Methodology!H$2:N$2)</f>
        <v>0</v>
      </c>
      <c r="U328" s="351">
        <f>FVSCHEDULE('Cost incurred - Nominal Values'!U328,Methodology!I$2:O$2)</f>
        <v>0</v>
      </c>
      <c r="V328" s="340">
        <f t="shared" si="16"/>
        <v>0</v>
      </c>
    </row>
    <row r="329" spans="2:22">
      <c r="B329" s="350">
        <f>+'Cost incurred - Nominal Values'!B329</f>
        <v>0</v>
      </c>
      <c r="C329" s="149"/>
      <c r="D329" s="149"/>
      <c r="E329" s="149"/>
      <c r="F329" s="149"/>
      <c r="G329" s="149"/>
      <c r="H329" s="149"/>
      <c r="I329" s="149"/>
      <c r="J329" s="149"/>
      <c r="K329" s="149"/>
      <c r="L329" s="149"/>
      <c r="M329" s="149"/>
      <c r="N329" s="351">
        <f>FVSCHEDULE('Cost incurred - Nominal Values'!N329,Methodology!B$2:H$2)</f>
        <v>0</v>
      </c>
      <c r="O329" s="351">
        <f>FVSCHEDULE('Cost incurred - Nominal Values'!O329,Methodology!C$2:I$2)</f>
        <v>0</v>
      </c>
      <c r="P329" s="351">
        <f>FVSCHEDULE('Cost incurred - Nominal Values'!P329,Methodology!D$2:J$2)</f>
        <v>0</v>
      </c>
      <c r="Q329" s="351">
        <f>FVSCHEDULE('Cost incurred - Nominal Values'!Q329,Methodology!E$2:K$2)</f>
        <v>0</v>
      </c>
      <c r="R329" s="351">
        <f>FVSCHEDULE('Cost incurred - Nominal Values'!R329,Methodology!F$2:L$2)</f>
        <v>0</v>
      </c>
      <c r="S329" s="351">
        <f>FVSCHEDULE('Cost incurred - Nominal Values'!S329,Methodology!G$2:M$2)</f>
        <v>0</v>
      </c>
      <c r="T329" s="351">
        <f>FVSCHEDULE('Cost incurred - Nominal Values'!T329,Methodology!H$2:N$2)</f>
        <v>0</v>
      </c>
      <c r="U329" s="351">
        <f>FVSCHEDULE('Cost incurred - Nominal Values'!U329,Methodology!I$2:O$2)</f>
        <v>0</v>
      </c>
      <c r="V329" s="340">
        <f t="shared" si="16"/>
        <v>0</v>
      </c>
    </row>
    <row r="330" spans="2:22">
      <c r="B330" s="350">
        <f>+'Cost incurred - Nominal Values'!B330</f>
        <v>0</v>
      </c>
      <c r="C330" s="149"/>
      <c r="D330" s="149"/>
      <c r="E330" s="149"/>
      <c r="F330" s="149"/>
      <c r="G330" s="149"/>
      <c r="H330" s="149"/>
      <c r="I330" s="149"/>
      <c r="J330" s="149"/>
      <c r="K330" s="149"/>
      <c r="L330" s="149"/>
      <c r="M330" s="149"/>
      <c r="N330" s="351">
        <f>FVSCHEDULE('Cost incurred - Nominal Values'!N330,Methodology!B$2:H$2)</f>
        <v>0</v>
      </c>
      <c r="O330" s="351">
        <f>FVSCHEDULE('Cost incurred - Nominal Values'!O330,Methodology!C$2:I$2)</f>
        <v>0</v>
      </c>
      <c r="P330" s="351">
        <f>FVSCHEDULE('Cost incurred - Nominal Values'!P330,Methodology!D$2:J$2)</f>
        <v>0</v>
      </c>
      <c r="Q330" s="351">
        <f>FVSCHEDULE('Cost incurred - Nominal Values'!Q330,Methodology!E$2:K$2)</f>
        <v>0</v>
      </c>
      <c r="R330" s="351">
        <f>FVSCHEDULE('Cost incurred - Nominal Values'!R330,Methodology!F$2:L$2)</f>
        <v>0</v>
      </c>
      <c r="S330" s="351">
        <f>FVSCHEDULE('Cost incurred - Nominal Values'!S330,Methodology!G$2:M$2)</f>
        <v>0</v>
      </c>
      <c r="T330" s="351">
        <f>FVSCHEDULE('Cost incurred - Nominal Values'!T330,Methodology!H$2:N$2)</f>
        <v>0</v>
      </c>
      <c r="U330" s="351">
        <f>FVSCHEDULE('Cost incurred - Nominal Values'!U330,Methodology!I$2:O$2)</f>
        <v>0</v>
      </c>
      <c r="V330" s="340">
        <f t="shared" si="16"/>
        <v>0</v>
      </c>
    </row>
    <row r="331" spans="2:22">
      <c r="B331" s="350">
        <f>+'Cost incurred - Nominal Values'!B331</f>
        <v>0</v>
      </c>
      <c r="C331" s="149"/>
      <c r="D331" s="149"/>
      <c r="E331" s="149"/>
      <c r="F331" s="149"/>
      <c r="G331" s="149"/>
      <c r="H331" s="149"/>
      <c r="I331" s="149"/>
      <c r="J331" s="149"/>
      <c r="K331" s="149"/>
      <c r="L331" s="149"/>
      <c r="M331" s="149"/>
      <c r="N331" s="351">
        <f>FVSCHEDULE('Cost incurred - Nominal Values'!N331,Methodology!B$2:H$2)</f>
        <v>0</v>
      </c>
      <c r="O331" s="351">
        <f>FVSCHEDULE('Cost incurred - Nominal Values'!O331,Methodology!C$2:I$2)</f>
        <v>0</v>
      </c>
      <c r="P331" s="351">
        <f>FVSCHEDULE('Cost incurred - Nominal Values'!P331,Methodology!D$2:J$2)</f>
        <v>0</v>
      </c>
      <c r="Q331" s="351">
        <f>FVSCHEDULE('Cost incurred - Nominal Values'!Q331,Methodology!E$2:K$2)</f>
        <v>0</v>
      </c>
      <c r="R331" s="351">
        <f>FVSCHEDULE('Cost incurred - Nominal Values'!R331,Methodology!F$2:L$2)</f>
        <v>0</v>
      </c>
      <c r="S331" s="351">
        <f>FVSCHEDULE('Cost incurred - Nominal Values'!S331,Methodology!G$2:M$2)</f>
        <v>0</v>
      </c>
      <c r="T331" s="351">
        <f>FVSCHEDULE('Cost incurred - Nominal Values'!T331,Methodology!H$2:N$2)</f>
        <v>0</v>
      </c>
      <c r="U331" s="351">
        <f>FVSCHEDULE('Cost incurred - Nominal Values'!U331,Methodology!I$2:O$2)</f>
        <v>0</v>
      </c>
      <c r="V331" s="340">
        <f t="shared" si="16"/>
        <v>0</v>
      </c>
    </row>
    <row r="332" spans="2:22">
      <c r="B332" s="350">
        <f>+'Cost incurred - Nominal Values'!B332</f>
        <v>0</v>
      </c>
      <c r="C332" s="149"/>
      <c r="D332" s="149"/>
      <c r="E332" s="149"/>
      <c r="F332" s="149"/>
      <c r="G332" s="149"/>
      <c r="H332" s="149"/>
      <c r="I332" s="149"/>
      <c r="J332" s="149"/>
      <c r="K332" s="149"/>
      <c r="L332" s="149"/>
      <c r="M332" s="149"/>
      <c r="N332" s="351">
        <f>FVSCHEDULE('Cost incurred - Nominal Values'!N332,Methodology!B$2:H$2)</f>
        <v>0</v>
      </c>
      <c r="O332" s="351">
        <f>FVSCHEDULE('Cost incurred - Nominal Values'!O332,Methodology!C$2:I$2)</f>
        <v>0</v>
      </c>
      <c r="P332" s="351">
        <f>FVSCHEDULE('Cost incurred - Nominal Values'!P332,Methodology!D$2:J$2)</f>
        <v>0</v>
      </c>
      <c r="Q332" s="351">
        <f>FVSCHEDULE('Cost incurred - Nominal Values'!Q332,Methodology!E$2:K$2)</f>
        <v>0</v>
      </c>
      <c r="R332" s="351">
        <f>FVSCHEDULE('Cost incurred - Nominal Values'!R332,Methodology!F$2:L$2)</f>
        <v>0</v>
      </c>
      <c r="S332" s="351">
        <f>FVSCHEDULE('Cost incurred - Nominal Values'!S332,Methodology!G$2:M$2)</f>
        <v>0</v>
      </c>
      <c r="T332" s="351">
        <f>FVSCHEDULE('Cost incurred - Nominal Values'!T332,Methodology!H$2:N$2)</f>
        <v>0</v>
      </c>
      <c r="U332" s="351">
        <f>FVSCHEDULE('Cost incurred - Nominal Values'!U332,Methodology!I$2:O$2)</f>
        <v>0</v>
      </c>
      <c r="V332" s="340">
        <f t="shared" si="16"/>
        <v>0</v>
      </c>
    </row>
    <row r="333" spans="2:22">
      <c r="B333" s="350">
        <f>+'Cost incurred - Nominal Values'!B333</f>
        <v>0</v>
      </c>
      <c r="C333" s="149"/>
      <c r="D333" s="149"/>
      <c r="E333" s="149"/>
      <c r="F333" s="149"/>
      <c r="G333" s="149"/>
      <c r="H333" s="149"/>
      <c r="I333" s="149"/>
      <c r="J333" s="149"/>
      <c r="K333" s="149"/>
      <c r="L333" s="149"/>
      <c r="M333" s="149"/>
      <c r="N333" s="351">
        <f>FVSCHEDULE('Cost incurred - Nominal Values'!N333,Methodology!B$2:H$2)</f>
        <v>0</v>
      </c>
      <c r="O333" s="351">
        <f>FVSCHEDULE('Cost incurred - Nominal Values'!O333,Methodology!C$2:I$2)</f>
        <v>0</v>
      </c>
      <c r="P333" s="351">
        <f>FVSCHEDULE('Cost incurred - Nominal Values'!P333,Methodology!D$2:J$2)</f>
        <v>0</v>
      </c>
      <c r="Q333" s="351">
        <f>FVSCHEDULE('Cost incurred - Nominal Values'!Q333,Methodology!E$2:K$2)</f>
        <v>0</v>
      </c>
      <c r="R333" s="351">
        <f>FVSCHEDULE('Cost incurred - Nominal Values'!R333,Methodology!F$2:L$2)</f>
        <v>0</v>
      </c>
      <c r="S333" s="351">
        <f>FVSCHEDULE('Cost incurred - Nominal Values'!S333,Methodology!G$2:M$2)</f>
        <v>0</v>
      </c>
      <c r="T333" s="351">
        <f>FVSCHEDULE('Cost incurred - Nominal Values'!T333,Methodology!H$2:N$2)</f>
        <v>0</v>
      </c>
      <c r="U333" s="351">
        <f>FVSCHEDULE('Cost incurred - Nominal Values'!U333,Methodology!I$2:O$2)</f>
        <v>0</v>
      </c>
      <c r="V333" s="340">
        <f t="shared" si="16"/>
        <v>0</v>
      </c>
    </row>
    <row r="334" spans="2:22">
      <c r="B334" s="350">
        <f>+'Cost incurred - Nominal Values'!B334</f>
        <v>0</v>
      </c>
      <c r="C334" s="149"/>
      <c r="D334" s="149"/>
      <c r="E334" s="149"/>
      <c r="F334" s="149"/>
      <c r="G334" s="149"/>
      <c r="H334" s="149"/>
      <c r="I334" s="149"/>
      <c r="J334" s="149"/>
      <c r="K334" s="149"/>
      <c r="L334" s="149"/>
      <c r="M334" s="149"/>
      <c r="N334" s="351">
        <f>FVSCHEDULE('Cost incurred - Nominal Values'!N334,Methodology!B$2:H$2)</f>
        <v>0</v>
      </c>
      <c r="O334" s="351">
        <f>FVSCHEDULE('Cost incurred - Nominal Values'!O334,Methodology!C$2:I$2)</f>
        <v>0</v>
      </c>
      <c r="P334" s="351">
        <f>FVSCHEDULE('Cost incurred - Nominal Values'!P334,Methodology!D$2:J$2)</f>
        <v>0</v>
      </c>
      <c r="Q334" s="351">
        <f>FVSCHEDULE('Cost incurred - Nominal Values'!Q334,Methodology!E$2:K$2)</f>
        <v>0</v>
      </c>
      <c r="R334" s="351">
        <f>FVSCHEDULE('Cost incurred - Nominal Values'!R334,Methodology!F$2:L$2)</f>
        <v>0</v>
      </c>
      <c r="S334" s="351">
        <f>FVSCHEDULE('Cost incurred - Nominal Values'!S334,Methodology!G$2:M$2)</f>
        <v>0</v>
      </c>
      <c r="T334" s="351">
        <f>FVSCHEDULE('Cost incurred - Nominal Values'!T334,Methodology!H$2:N$2)</f>
        <v>0</v>
      </c>
      <c r="U334" s="351">
        <f>FVSCHEDULE('Cost incurred - Nominal Values'!U334,Methodology!I$2:O$2)</f>
        <v>0</v>
      </c>
      <c r="V334" s="340">
        <f t="shared" si="16"/>
        <v>0</v>
      </c>
    </row>
    <row r="335" spans="2:22">
      <c r="B335" s="350">
        <f>+'Cost incurred - Nominal Values'!B335</f>
        <v>0</v>
      </c>
      <c r="C335" s="149"/>
      <c r="D335" s="149"/>
      <c r="E335" s="149"/>
      <c r="F335" s="149"/>
      <c r="G335" s="149"/>
      <c r="H335" s="149"/>
      <c r="I335" s="149"/>
      <c r="J335" s="149"/>
      <c r="K335" s="149"/>
      <c r="L335" s="149"/>
      <c r="M335" s="149"/>
      <c r="N335" s="351">
        <f>FVSCHEDULE('Cost incurred - Nominal Values'!N335,Methodology!B$2:H$2)</f>
        <v>0</v>
      </c>
      <c r="O335" s="351">
        <f>FVSCHEDULE('Cost incurred - Nominal Values'!O335,Methodology!C$2:I$2)</f>
        <v>0</v>
      </c>
      <c r="P335" s="351">
        <f>FVSCHEDULE('Cost incurred - Nominal Values'!P335,Methodology!D$2:J$2)</f>
        <v>0</v>
      </c>
      <c r="Q335" s="351">
        <f>FVSCHEDULE('Cost incurred - Nominal Values'!Q335,Methodology!E$2:K$2)</f>
        <v>0</v>
      </c>
      <c r="R335" s="351">
        <f>FVSCHEDULE('Cost incurred - Nominal Values'!R335,Methodology!F$2:L$2)</f>
        <v>0</v>
      </c>
      <c r="S335" s="351">
        <f>FVSCHEDULE('Cost incurred - Nominal Values'!S335,Methodology!G$2:M$2)</f>
        <v>0</v>
      </c>
      <c r="T335" s="351">
        <f>FVSCHEDULE('Cost incurred - Nominal Values'!T335,Methodology!H$2:N$2)</f>
        <v>0</v>
      </c>
      <c r="U335" s="351">
        <f>FVSCHEDULE('Cost incurred - Nominal Values'!U335,Methodology!I$2:O$2)</f>
        <v>0</v>
      </c>
      <c r="V335" s="340">
        <f t="shared" si="16"/>
        <v>0</v>
      </c>
    </row>
    <row r="336" spans="2:22">
      <c r="B336" s="350">
        <f>+'Cost incurred - Nominal Values'!B336</f>
        <v>0</v>
      </c>
      <c r="C336" s="149"/>
      <c r="D336" s="149"/>
      <c r="E336" s="149"/>
      <c r="F336" s="149"/>
      <c r="G336" s="149"/>
      <c r="H336" s="149"/>
      <c r="I336" s="149"/>
      <c r="J336" s="149"/>
      <c r="K336" s="149"/>
      <c r="L336" s="149"/>
      <c r="M336" s="149"/>
      <c r="N336" s="351">
        <f>FVSCHEDULE('Cost incurred - Nominal Values'!N336,Methodology!B$2:H$2)</f>
        <v>0</v>
      </c>
      <c r="O336" s="351">
        <f>FVSCHEDULE('Cost incurred - Nominal Values'!O336,Methodology!C$2:I$2)</f>
        <v>0</v>
      </c>
      <c r="P336" s="351">
        <f>FVSCHEDULE('Cost incurred - Nominal Values'!P336,Methodology!D$2:J$2)</f>
        <v>0</v>
      </c>
      <c r="Q336" s="351">
        <f>FVSCHEDULE('Cost incurred - Nominal Values'!Q336,Methodology!E$2:K$2)</f>
        <v>0</v>
      </c>
      <c r="R336" s="351">
        <f>FVSCHEDULE('Cost incurred - Nominal Values'!R336,Methodology!F$2:L$2)</f>
        <v>0</v>
      </c>
      <c r="S336" s="351">
        <f>FVSCHEDULE('Cost incurred - Nominal Values'!S336,Methodology!G$2:M$2)</f>
        <v>0</v>
      </c>
      <c r="T336" s="351">
        <f>FVSCHEDULE('Cost incurred - Nominal Values'!T336,Methodology!H$2:N$2)</f>
        <v>0</v>
      </c>
      <c r="U336" s="351">
        <f>FVSCHEDULE('Cost incurred - Nominal Values'!U336,Methodology!I$2:O$2)</f>
        <v>0</v>
      </c>
      <c r="V336" s="340">
        <f t="shared" si="16"/>
        <v>0</v>
      </c>
    </row>
    <row r="337" spans="2:22">
      <c r="B337" s="350">
        <f>+'Cost incurred - Nominal Values'!B337</f>
        <v>0</v>
      </c>
      <c r="C337" s="149"/>
      <c r="D337" s="149"/>
      <c r="E337" s="149"/>
      <c r="F337" s="149"/>
      <c r="G337" s="149"/>
      <c r="H337" s="149"/>
      <c r="I337" s="149"/>
      <c r="J337" s="149"/>
      <c r="K337" s="149"/>
      <c r="L337" s="149"/>
      <c r="M337" s="149"/>
      <c r="N337" s="351">
        <f>FVSCHEDULE('Cost incurred - Nominal Values'!N337,Methodology!B$2:H$2)</f>
        <v>0</v>
      </c>
      <c r="O337" s="351">
        <f>FVSCHEDULE('Cost incurred - Nominal Values'!O337,Methodology!C$2:I$2)</f>
        <v>0</v>
      </c>
      <c r="P337" s="351">
        <f>FVSCHEDULE('Cost incurred - Nominal Values'!P337,Methodology!D$2:J$2)</f>
        <v>0</v>
      </c>
      <c r="Q337" s="351">
        <f>FVSCHEDULE('Cost incurred - Nominal Values'!Q337,Methodology!E$2:K$2)</f>
        <v>0</v>
      </c>
      <c r="R337" s="351">
        <f>FVSCHEDULE('Cost incurred - Nominal Values'!R337,Methodology!F$2:L$2)</f>
        <v>0</v>
      </c>
      <c r="S337" s="351">
        <f>FVSCHEDULE('Cost incurred - Nominal Values'!S337,Methodology!G$2:M$2)</f>
        <v>0</v>
      </c>
      <c r="T337" s="351">
        <f>FVSCHEDULE('Cost incurred - Nominal Values'!T337,Methodology!H$2:N$2)</f>
        <v>0</v>
      </c>
      <c r="U337" s="351">
        <f>FVSCHEDULE('Cost incurred - Nominal Values'!U337,Methodology!I$2:O$2)</f>
        <v>0</v>
      </c>
      <c r="V337" s="340">
        <f t="shared" si="16"/>
        <v>0</v>
      </c>
    </row>
    <row r="338" spans="2:22">
      <c r="B338" s="350">
        <f>+'Cost incurred - Nominal Values'!B338</f>
        <v>0</v>
      </c>
      <c r="C338" s="149"/>
      <c r="D338" s="149"/>
      <c r="E338" s="149"/>
      <c r="F338" s="149"/>
      <c r="G338" s="149"/>
      <c r="H338" s="149"/>
      <c r="I338" s="149"/>
      <c r="J338" s="149"/>
      <c r="K338" s="149"/>
      <c r="L338" s="149"/>
      <c r="M338" s="149"/>
      <c r="N338" s="351">
        <f>FVSCHEDULE('Cost incurred - Nominal Values'!N338,Methodology!B$2:H$2)</f>
        <v>0</v>
      </c>
      <c r="O338" s="351">
        <f>FVSCHEDULE('Cost incurred - Nominal Values'!O338,Methodology!C$2:I$2)</f>
        <v>0</v>
      </c>
      <c r="P338" s="351">
        <f>FVSCHEDULE('Cost incurred - Nominal Values'!P338,Methodology!D$2:J$2)</f>
        <v>0</v>
      </c>
      <c r="Q338" s="351">
        <f>FVSCHEDULE('Cost incurred - Nominal Values'!Q338,Methodology!E$2:K$2)</f>
        <v>0</v>
      </c>
      <c r="R338" s="351">
        <f>FVSCHEDULE('Cost incurred - Nominal Values'!R338,Methodology!F$2:L$2)</f>
        <v>0</v>
      </c>
      <c r="S338" s="351">
        <f>FVSCHEDULE('Cost incurred - Nominal Values'!S338,Methodology!G$2:M$2)</f>
        <v>0</v>
      </c>
      <c r="T338" s="351">
        <f>FVSCHEDULE('Cost incurred - Nominal Values'!T338,Methodology!H$2:N$2)</f>
        <v>0</v>
      </c>
      <c r="U338" s="351">
        <f>FVSCHEDULE('Cost incurred - Nominal Values'!U338,Methodology!I$2:O$2)</f>
        <v>0</v>
      </c>
      <c r="V338" s="340">
        <f t="shared" si="16"/>
        <v>0</v>
      </c>
    </row>
    <row r="339" spans="2:22">
      <c r="B339" s="350">
        <f>+'Cost incurred - Nominal Values'!B339</f>
        <v>0</v>
      </c>
      <c r="C339" s="149"/>
      <c r="D339" s="149"/>
      <c r="E339" s="149"/>
      <c r="F339" s="149"/>
      <c r="G339" s="149"/>
      <c r="H339" s="149"/>
      <c r="I339" s="149"/>
      <c r="J339" s="149"/>
      <c r="K339" s="149"/>
      <c r="L339" s="149"/>
      <c r="M339" s="149"/>
      <c r="N339" s="351">
        <f>FVSCHEDULE('Cost incurred - Nominal Values'!N339,Methodology!B$2:H$2)</f>
        <v>0</v>
      </c>
      <c r="O339" s="351">
        <f>FVSCHEDULE('Cost incurred - Nominal Values'!O339,Methodology!C$2:I$2)</f>
        <v>0</v>
      </c>
      <c r="P339" s="351">
        <f>FVSCHEDULE('Cost incurred - Nominal Values'!P339,Methodology!D$2:J$2)</f>
        <v>0</v>
      </c>
      <c r="Q339" s="351">
        <f>FVSCHEDULE('Cost incurred - Nominal Values'!Q339,Methodology!E$2:K$2)</f>
        <v>0</v>
      </c>
      <c r="R339" s="351">
        <f>FVSCHEDULE('Cost incurred - Nominal Values'!R339,Methodology!F$2:L$2)</f>
        <v>0</v>
      </c>
      <c r="S339" s="351">
        <f>FVSCHEDULE('Cost incurred - Nominal Values'!S339,Methodology!G$2:M$2)</f>
        <v>0</v>
      </c>
      <c r="T339" s="351">
        <f>FVSCHEDULE('Cost incurred - Nominal Values'!T339,Methodology!H$2:N$2)</f>
        <v>0</v>
      </c>
      <c r="U339" s="351">
        <f>FVSCHEDULE('Cost incurred - Nominal Values'!U339,Methodology!I$2:O$2)</f>
        <v>0</v>
      </c>
      <c r="V339" s="340">
        <f t="shared" si="16"/>
        <v>0</v>
      </c>
    </row>
    <row r="340" spans="2:22">
      <c r="B340" s="350">
        <f>+'Cost incurred - Nominal Values'!B340</f>
        <v>0</v>
      </c>
      <c r="C340" s="149"/>
      <c r="D340" s="149"/>
      <c r="E340" s="149"/>
      <c r="F340" s="149"/>
      <c r="G340" s="149"/>
      <c r="H340" s="149"/>
      <c r="I340" s="149"/>
      <c r="J340" s="149"/>
      <c r="K340" s="149"/>
      <c r="L340" s="149"/>
      <c r="M340" s="149"/>
      <c r="N340" s="351">
        <f>FVSCHEDULE('Cost incurred - Nominal Values'!N340,Methodology!B$2:H$2)</f>
        <v>0</v>
      </c>
      <c r="O340" s="351">
        <f>FVSCHEDULE('Cost incurred - Nominal Values'!O340,Methodology!C$2:I$2)</f>
        <v>0</v>
      </c>
      <c r="P340" s="351">
        <f>FVSCHEDULE('Cost incurred - Nominal Values'!P340,Methodology!D$2:J$2)</f>
        <v>0</v>
      </c>
      <c r="Q340" s="351">
        <f>FVSCHEDULE('Cost incurred - Nominal Values'!Q340,Methodology!E$2:K$2)</f>
        <v>0</v>
      </c>
      <c r="R340" s="351">
        <f>FVSCHEDULE('Cost incurred - Nominal Values'!R340,Methodology!F$2:L$2)</f>
        <v>0</v>
      </c>
      <c r="S340" s="351">
        <f>FVSCHEDULE('Cost incurred - Nominal Values'!S340,Methodology!G$2:M$2)</f>
        <v>0</v>
      </c>
      <c r="T340" s="351">
        <f>FVSCHEDULE('Cost incurred - Nominal Values'!T340,Methodology!H$2:N$2)</f>
        <v>0</v>
      </c>
      <c r="U340" s="351">
        <f>FVSCHEDULE('Cost incurred - Nominal Values'!U340,Methodology!I$2:O$2)</f>
        <v>0</v>
      </c>
      <c r="V340" s="340">
        <f t="shared" si="16"/>
        <v>0</v>
      </c>
    </row>
    <row r="341" spans="2:22">
      <c r="B341" s="350">
        <f>+'Cost incurred - Nominal Values'!B341</f>
        <v>0</v>
      </c>
      <c r="C341" s="149"/>
      <c r="D341" s="149"/>
      <c r="E341" s="149"/>
      <c r="F341" s="149"/>
      <c r="G341" s="149"/>
      <c r="H341" s="149"/>
      <c r="I341" s="149"/>
      <c r="J341" s="149"/>
      <c r="K341" s="149"/>
      <c r="L341" s="149"/>
      <c r="M341" s="149"/>
      <c r="N341" s="351">
        <f>FVSCHEDULE('Cost incurred - Nominal Values'!N341,Methodology!B$2:H$2)</f>
        <v>0</v>
      </c>
      <c r="O341" s="351">
        <f>FVSCHEDULE('Cost incurred - Nominal Values'!O341,Methodology!C$2:I$2)</f>
        <v>0</v>
      </c>
      <c r="P341" s="351">
        <f>FVSCHEDULE('Cost incurred - Nominal Values'!P341,Methodology!D$2:J$2)</f>
        <v>0</v>
      </c>
      <c r="Q341" s="351">
        <f>FVSCHEDULE('Cost incurred - Nominal Values'!Q341,Methodology!E$2:K$2)</f>
        <v>0</v>
      </c>
      <c r="R341" s="351">
        <f>FVSCHEDULE('Cost incurred - Nominal Values'!R341,Methodology!F$2:L$2)</f>
        <v>0</v>
      </c>
      <c r="S341" s="351">
        <f>FVSCHEDULE('Cost incurred - Nominal Values'!S341,Methodology!G$2:M$2)</f>
        <v>0</v>
      </c>
      <c r="T341" s="351">
        <f>FVSCHEDULE('Cost incurred - Nominal Values'!T341,Methodology!H$2:N$2)</f>
        <v>0</v>
      </c>
      <c r="U341" s="351">
        <f>FVSCHEDULE('Cost incurred - Nominal Values'!U341,Methodology!I$2:O$2)</f>
        <v>0</v>
      </c>
      <c r="V341" s="340">
        <f t="shared" si="16"/>
        <v>0</v>
      </c>
    </row>
    <row r="342" spans="2:22">
      <c r="B342" s="350">
        <f>+'Cost incurred - Nominal Values'!B342</f>
        <v>0</v>
      </c>
      <c r="C342" s="149"/>
      <c r="D342" s="149"/>
      <c r="E342" s="149"/>
      <c r="F342" s="149"/>
      <c r="G342" s="149"/>
      <c r="H342" s="149"/>
      <c r="I342" s="149"/>
      <c r="J342" s="149"/>
      <c r="K342" s="149"/>
      <c r="L342" s="149"/>
      <c r="M342" s="149"/>
      <c r="N342" s="351">
        <f>FVSCHEDULE('Cost incurred - Nominal Values'!N342,Methodology!B$2:H$2)</f>
        <v>0</v>
      </c>
      <c r="O342" s="351">
        <f>FVSCHEDULE('Cost incurred - Nominal Values'!O342,Methodology!C$2:I$2)</f>
        <v>0</v>
      </c>
      <c r="P342" s="351">
        <f>FVSCHEDULE('Cost incurred - Nominal Values'!P342,Methodology!D$2:J$2)</f>
        <v>0</v>
      </c>
      <c r="Q342" s="351">
        <f>FVSCHEDULE('Cost incurred - Nominal Values'!Q342,Methodology!E$2:K$2)</f>
        <v>0</v>
      </c>
      <c r="R342" s="351">
        <f>FVSCHEDULE('Cost incurred - Nominal Values'!R342,Methodology!F$2:L$2)</f>
        <v>0</v>
      </c>
      <c r="S342" s="351">
        <f>FVSCHEDULE('Cost incurred - Nominal Values'!S342,Methodology!G$2:M$2)</f>
        <v>0</v>
      </c>
      <c r="T342" s="351">
        <f>FVSCHEDULE('Cost incurred - Nominal Values'!T342,Methodology!H$2:N$2)</f>
        <v>0</v>
      </c>
      <c r="U342" s="351">
        <f>FVSCHEDULE('Cost incurred - Nominal Values'!U342,Methodology!I$2:O$2)</f>
        <v>0</v>
      </c>
      <c r="V342" s="340">
        <f t="shared" si="16"/>
        <v>0</v>
      </c>
    </row>
    <row r="343" spans="2:22">
      <c r="B343" s="350">
        <f>+'Cost incurred - Nominal Values'!B343</f>
        <v>0</v>
      </c>
      <c r="C343" s="149"/>
      <c r="D343" s="149"/>
      <c r="E343" s="149"/>
      <c r="F343" s="149"/>
      <c r="G343" s="149"/>
      <c r="H343" s="149"/>
      <c r="I343" s="149"/>
      <c r="J343" s="149"/>
      <c r="K343" s="149"/>
      <c r="L343" s="149"/>
      <c r="M343" s="149"/>
      <c r="N343" s="351">
        <f>FVSCHEDULE('Cost incurred - Nominal Values'!N343,Methodology!B$2:H$2)</f>
        <v>0</v>
      </c>
      <c r="O343" s="351">
        <f>FVSCHEDULE('Cost incurred - Nominal Values'!O343,Methodology!C$2:I$2)</f>
        <v>0</v>
      </c>
      <c r="P343" s="351">
        <f>FVSCHEDULE('Cost incurred - Nominal Values'!P343,Methodology!D$2:J$2)</f>
        <v>0</v>
      </c>
      <c r="Q343" s="351">
        <f>FVSCHEDULE('Cost incurred - Nominal Values'!Q343,Methodology!E$2:K$2)</f>
        <v>0</v>
      </c>
      <c r="R343" s="351">
        <f>FVSCHEDULE('Cost incurred - Nominal Values'!R343,Methodology!F$2:L$2)</f>
        <v>0</v>
      </c>
      <c r="S343" s="351">
        <f>FVSCHEDULE('Cost incurred - Nominal Values'!S343,Methodology!G$2:M$2)</f>
        <v>0</v>
      </c>
      <c r="T343" s="351">
        <f>FVSCHEDULE('Cost incurred - Nominal Values'!T343,Methodology!H$2:N$2)</f>
        <v>0</v>
      </c>
      <c r="U343" s="351">
        <f>FVSCHEDULE('Cost incurred - Nominal Values'!U343,Methodology!I$2:O$2)</f>
        <v>0</v>
      </c>
      <c r="V343" s="340">
        <f t="shared" si="16"/>
        <v>0</v>
      </c>
    </row>
    <row r="344" spans="2:22">
      <c r="B344" s="350">
        <f>+'Cost incurred - Nominal Values'!B344</f>
        <v>0</v>
      </c>
      <c r="C344" s="149"/>
      <c r="D344" s="149"/>
      <c r="E344" s="149"/>
      <c r="F344" s="149"/>
      <c r="G344" s="149"/>
      <c r="H344" s="149"/>
      <c r="I344" s="149"/>
      <c r="J344" s="149"/>
      <c r="K344" s="149"/>
      <c r="L344" s="149"/>
      <c r="M344" s="149"/>
      <c r="N344" s="351">
        <f>FVSCHEDULE('Cost incurred - Nominal Values'!N344,Methodology!B$2:H$2)</f>
        <v>0</v>
      </c>
      <c r="O344" s="351">
        <f>FVSCHEDULE('Cost incurred - Nominal Values'!O344,Methodology!C$2:I$2)</f>
        <v>0</v>
      </c>
      <c r="P344" s="351">
        <f>FVSCHEDULE('Cost incurred - Nominal Values'!P344,Methodology!D$2:J$2)</f>
        <v>0</v>
      </c>
      <c r="Q344" s="351">
        <f>FVSCHEDULE('Cost incurred - Nominal Values'!Q344,Methodology!E$2:K$2)</f>
        <v>0</v>
      </c>
      <c r="R344" s="351">
        <f>FVSCHEDULE('Cost incurred - Nominal Values'!R344,Methodology!F$2:L$2)</f>
        <v>0</v>
      </c>
      <c r="S344" s="351">
        <f>FVSCHEDULE('Cost incurred - Nominal Values'!S344,Methodology!G$2:M$2)</f>
        <v>0</v>
      </c>
      <c r="T344" s="351">
        <f>FVSCHEDULE('Cost incurred - Nominal Values'!T344,Methodology!H$2:N$2)</f>
        <v>0</v>
      </c>
      <c r="U344" s="351">
        <f>FVSCHEDULE('Cost incurred - Nominal Values'!U344,Methodology!I$2:O$2)</f>
        <v>0</v>
      </c>
      <c r="V344" s="340">
        <f t="shared" si="16"/>
        <v>0</v>
      </c>
    </row>
    <row r="345" spans="2:22">
      <c r="B345" s="350">
        <f>+'Cost incurred - Nominal Values'!B345</f>
        <v>0</v>
      </c>
      <c r="C345" s="149"/>
      <c r="D345" s="149"/>
      <c r="E345" s="149"/>
      <c r="F345" s="149"/>
      <c r="G345" s="149"/>
      <c r="H345" s="149"/>
      <c r="I345" s="149"/>
      <c r="J345" s="149"/>
      <c r="K345" s="149"/>
      <c r="L345" s="149"/>
      <c r="M345" s="149"/>
      <c r="N345" s="351">
        <f>FVSCHEDULE('Cost incurred - Nominal Values'!N345,Methodology!B$2:H$2)</f>
        <v>0</v>
      </c>
      <c r="O345" s="351">
        <f>FVSCHEDULE('Cost incurred - Nominal Values'!O345,Methodology!C$2:I$2)</f>
        <v>0</v>
      </c>
      <c r="P345" s="351">
        <f>FVSCHEDULE('Cost incurred - Nominal Values'!P345,Methodology!D$2:J$2)</f>
        <v>0</v>
      </c>
      <c r="Q345" s="351">
        <f>FVSCHEDULE('Cost incurred - Nominal Values'!Q345,Methodology!E$2:K$2)</f>
        <v>0</v>
      </c>
      <c r="R345" s="351">
        <f>FVSCHEDULE('Cost incurred - Nominal Values'!R345,Methodology!F$2:L$2)</f>
        <v>0</v>
      </c>
      <c r="S345" s="351">
        <f>FVSCHEDULE('Cost incurred - Nominal Values'!S345,Methodology!G$2:M$2)</f>
        <v>0</v>
      </c>
      <c r="T345" s="351">
        <f>FVSCHEDULE('Cost incurred - Nominal Values'!T345,Methodology!H$2:N$2)</f>
        <v>0</v>
      </c>
      <c r="U345" s="351">
        <f>FVSCHEDULE('Cost incurred - Nominal Values'!U345,Methodology!I$2:O$2)</f>
        <v>0</v>
      </c>
      <c r="V345" s="340">
        <f t="shared" si="16"/>
        <v>0</v>
      </c>
    </row>
    <row r="346" spans="2:22">
      <c r="B346" s="350">
        <f>+'Cost incurred - Nominal Values'!B346</f>
        <v>0</v>
      </c>
      <c r="C346" s="149"/>
      <c r="D346" s="149"/>
      <c r="E346" s="149"/>
      <c r="F346" s="149"/>
      <c r="G346" s="149"/>
      <c r="H346" s="149"/>
      <c r="I346" s="149"/>
      <c r="J346" s="149"/>
      <c r="K346" s="149"/>
      <c r="L346" s="149"/>
      <c r="M346" s="149"/>
      <c r="N346" s="351">
        <f>FVSCHEDULE('Cost incurred - Nominal Values'!N346,Methodology!B$2:H$2)</f>
        <v>0</v>
      </c>
      <c r="O346" s="351">
        <f>FVSCHEDULE('Cost incurred - Nominal Values'!O346,Methodology!C$2:I$2)</f>
        <v>0</v>
      </c>
      <c r="P346" s="351">
        <f>FVSCHEDULE('Cost incurred - Nominal Values'!P346,Methodology!D$2:J$2)</f>
        <v>0</v>
      </c>
      <c r="Q346" s="351">
        <f>FVSCHEDULE('Cost incurred - Nominal Values'!Q346,Methodology!E$2:K$2)</f>
        <v>0</v>
      </c>
      <c r="R346" s="351">
        <f>FVSCHEDULE('Cost incurred - Nominal Values'!R346,Methodology!F$2:L$2)</f>
        <v>0</v>
      </c>
      <c r="S346" s="351">
        <f>FVSCHEDULE('Cost incurred - Nominal Values'!S346,Methodology!G$2:M$2)</f>
        <v>0</v>
      </c>
      <c r="T346" s="351">
        <f>FVSCHEDULE('Cost incurred - Nominal Values'!T346,Methodology!H$2:N$2)</f>
        <v>0</v>
      </c>
      <c r="U346" s="351">
        <f>FVSCHEDULE('Cost incurred - Nominal Values'!U346,Methodology!I$2:O$2)</f>
        <v>0</v>
      </c>
      <c r="V346" s="340">
        <f t="shared" si="16"/>
        <v>0</v>
      </c>
    </row>
    <row r="347" spans="2:22">
      <c r="B347" s="350">
        <f>+'Cost incurred - Nominal Values'!B347</f>
        <v>0</v>
      </c>
      <c r="C347" s="149"/>
      <c r="D347" s="149"/>
      <c r="E347" s="149"/>
      <c r="F347" s="149"/>
      <c r="G347" s="149"/>
      <c r="H347" s="149"/>
      <c r="I347" s="149"/>
      <c r="J347" s="149"/>
      <c r="K347" s="149"/>
      <c r="L347" s="149"/>
      <c r="M347" s="149"/>
      <c r="N347" s="351">
        <f>FVSCHEDULE('Cost incurred - Nominal Values'!N347,Methodology!B$2:H$2)</f>
        <v>0</v>
      </c>
      <c r="O347" s="351">
        <f>FVSCHEDULE('Cost incurred - Nominal Values'!O347,Methodology!C$2:I$2)</f>
        <v>0</v>
      </c>
      <c r="P347" s="351">
        <f>FVSCHEDULE('Cost incurred - Nominal Values'!P347,Methodology!D$2:J$2)</f>
        <v>0</v>
      </c>
      <c r="Q347" s="351">
        <f>FVSCHEDULE('Cost incurred - Nominal Values'!Q347,Methodology!E$2:K$2)</f>
        <v>0</v>
      </c>
      <c r="R347" s="351">
        <f>FVSCHEDULE('Cost incurred - Nominal Values'!R347,Methodology!F$2:L$2)</f>
        <v>0</v>
      </c>
      <c r="S347" s="351">
        <f>FVSCHEDULE('Cost incurred - Nominal Values'!S347,Methodology!G$2:M$2)</f>
        <v>0</v>
      </c>
      <c r="T347" s="351">
        <f>FVSCHEDULE('Cost incurred - Nominal Values'!T347,Methodology!H$2:N$2)</f>
        <v>0</v>
      </c>
      <c r="U347" s="351">
        <f>FVSCHEDULE('Cost incurred - Nominal Values'!U347,Methodology!I$2:O$2)</f>
        <v>0</v>
      </c>
      <c r="V347" s="340">
        <f t="shared" si="16"/>
        <v>0</v>
      </c>
    </row>
    <row r="348" spans="2:22">
      <c r="B348" s="350">
        <f>+'Cost incurred - Nominal Values'!B348</f>
        <v>0</v>
      </c>
      <c r="C348" s="149"/>
      <c r="D348" s="149"/>
      <c r="E348" s="149"/>
      <c r="F348" s="149"/>
      <c r="G348" s="149"/>
      <c r="H348" s="149"/>
      <c r="I348" s="149"/>
      <c r="J348" s="149"/>
      <c r="K348" s="149"/>
      <c r="L348" s="149"/>
      <c r="M348" s="149"/>
      <c r="N348" s="351">
        <f>FVSCHEDULE('Cost incurred - Nominal Values'!N348,Methodology!B$2:H$2)</f>
        <v>0</v>
      </c>
      <c r="O348" s="351">
        <f>FVSCHEDULE('Cost incurred - Nominal Values'!O348,Methodology!C$2:I$2)</f>
        <v>0</v>
      </c>
      <c r="P348" s="351">
        <f>FVSCHEDULE('Cost incurred - Nominal Values'!P348,Methodology!D$2:J$2)</f>
        <v>0</v>
      </c>
      <c r="Q348" s="351">
        <f>FVSCHEDULE('Cost incurred - Nominal Values'!Q348,Methodology!E$2:K$2)</f>
        <v>0</v>
      </c>
      <c r="R348" s="351">
        <f>FVSCHEDULE('Cost incurred - Nominal Values'!R348,Methodology!F$2:L$2)</f>
        <v>0</v>
      </c>
      <c r="S348" s="351">
        <f>FVSCHEDULE('Cost incurred - Nominal Values'!S348,Methodology!G$2:M$2)</f>
        <v>0</v>
      </c>
      <c r="T348" s="351">
        <f>FVSCHEDULE('Cost incurred - Nominal Values'!T348,Methodology!H$2:N$2)</f>
        <v>0</v>
      </c>
      <c r="U348" s="351">
        <f>FVSCHEDULE('Cost incurred - Nominal Values'!U348,Methodology!I$2:O$2)</f>
        <v>0</v>
      </c>
      <c r="V348" s="340">
        <f t="shared" si="16"/>
        <v>0</v>
      </c>
    </row>
    <row r="349" spans="2:22">
      <c r="B349" s="350">
        <f>+'Cost incurred - Nominal Values'!B349</f>
        <v>0</v>
      </c>
      <c r="C349" s="149"/>
      <c r="D349" s="149"/>
      <c r="E349" s="149"/>
      <c r="F349" s="149"/>
      <c r="G349" s="149"/>
      <c r="H349" s="149"/>
      <c r="I349" s="149"/>
      <c r="J349" s="149"/>
      <c r="K349" s="149"/>
      <c r="L349" s="149"/>
      <c r="M349" s="149"/>
      <c r="N349" s="351">
        <f>FVSCHEDULE('Cost incurred - Nominal Values'!N349,Methodology!B$2:H$2)</f>
        <v>0</v>
      </c>
      <c r="O349" s="351">
        <f>FVSCHEDULE('Cost incurred - Nominal Values'!O349,Methodology!C$2:I$2)</f>
        <v>0</v>
      </c>
      <c r="P349" s="351">
        <f>FVSCHEDULE('Cost incurred - Nominal Values'!P349,Methodology!D$2:J$2)</f>
        <v>0</v>
      </c>
      <c r="Q349" s="351">
        <f>FVSCHEDULE('Cost incurred - Nominal Values'!Q349,Methodology!E$2:K$2)</f>
        <v>0</v>
      </c>
      <c r="R349" s="351">
        <f>FVSCHEDULE('Cost incurred - Nominal Values'!R349,Methodology!F$2:L$2)</f>
        <v>0</v>
      </c>
      <c r="S349" s="351">
        <f>FVSCHEDULE('Cost incurred - Nominal Values'!S349,Methodology!G$2:M$2)</f>
        <v>0</v>
      </c>
      <c r="T349" s="351">
        <f>FVSCHEDULE('Cost incurred - Nominal Values'!T349,Methodology!H$2:N$2)</f>
        <v>0</v>
      </c>
      <c r="U349" s="351">
        <f>FVSCHEDULE('Cost incurred - Nominal Values'!U349,Methodology!I$2:O$2)</f>
        <v>0</v>
      </c>
      <c r="V349" s="340">
        <f t="shared" si="16"/>
        <v>0</v>
      </c>
    </row>
    <row r="350" spans="2:22">
      <c r="B350" s="350">
        <f>+'Cost incurred - Nominal Values'!B350</f>
        <v>0</v>
      </c>
      <c r="C350" s="149"/>
      <c r="D350" s="149"/>
      <c r="E350" s="149"/>
      <c r="F350" s="149"/>
      <c r="G350" s="149"/>
      <c r="H350" s="149"/>
      <c r="I350" s="149"/>
      <c r="J350" s="149"/>
      <c r="K350" s="149"/>
      <c r="L350" s="149"/>
      <c r="M350" s="149"/>
      <c r="N350" s="351">
        <f>FVSCHEDULE('Cost incurred - Nominal Values'!N350,Methodology!B$2:H$2)</f>
        <v>0</v>
      </c>
      <c r="O350" s="351">
        <f>FVSCHEDULE('Cost incurred - Nominal Values'!O350,Methodology!C$2:I$2)</f>
        <v>0</v>
      </c>
      <c r="P350" s="351">
        <f>FVSCHEDULE('Cost incurred - Nominal Values'!P350,Methodology!D$2:J$2)</f>
        <v>0</v>
      </c>
      <c r="Q350" s="351">
        <f>FVSCHEDULE('Cost incurred - Nominal Values'!Q350,Methodology!E$2:K$2)</f>
        <v>0</v>
      </c>
      <c r="R350" s="351">
        <f>FVSCHEDULE('Cost incurred - Nominal Values'!R350,Methodology!F$2:L$2)</f>
        <v>0</v>
      </c>
      <c r="S350" s="351">
        <f>FVSCHEDULE('Cost incurred - Nominal Values'!S350,Methodology!G$2:M$2)</f>
        <v>0</v>
      </c>
      <c r="T350" s="351">
        <f>FVSCHEDULE('Cost incurred - Nominal Values'!T350,Methodology!H$2:N$2)</f>
        <v>0</v>
      </c>
      <c r="U350" s="351">
        <f>FVSCHEDULE('Cost incurred - Nominal Values'!U350,Methodology!I$2:O$2)</f>
        <v>0</v>
      </c>
      <c r="V350" s="340">
        <f t="shared" si="16"/>
        <v>0</v>
      </c>
    </row>
    <row r="351" spans="2:22">
      <c r="B351" s="350">
        <f>+'Cost incurred - Nominal Values'!B351</f>
        <v>0</v>
      </c>
      <c r="C351" s="149"/>
      <c r="D351" s="149"/>
      <c r="E351" s="149"/>
      <c r="F351" s="149"/>
      <c r="G351" s="149"/>
      <c r="H351" s="149"/>
      <c r="I351" s="149"/>
      <c r="J351" s="149"/>
      <c r="K351" s="149"/>
      <c r="L351" s="149"/>
      <c r="M351" s="149"/>
      <c r="N351" s="351">
        <f>FVSCHEDULE('Cost incurred - Nominal Values'!N351,Methodology!B$2:H$2)</f>
        <v>0</v>
      </c>
      <c r="O351" s="351">
        <f>FVSCHEDULE('Cost incurred - Nominal Values'!O351,Methodology!C$2:I$2)</f>
        <v>0</v>
      </c>
      <c r="P351" s="351">
        <f>FVSCHEDULE('Cost incurred - Nominal Values'!P351,Methodology!D$2:J$2)</f>
        <v>0</v>
      </c>
      <c r="Q351" s="351">
        <f>FVSCHEDULE('Cost incurred - Nominal Values'!Q351,Methodology!E$2:K$2)</f>
        <v>0</v>
      </c>
      <c r="R351" s="351">
        <f>FVSCHEDULE('Cost incurred - Nominal Values'!R351,Methodology!F$2:L$2)</f>
        <v>0</v>
      </c>
      <c r="S351" s="351">
        <f>FVSCHEDULE('Cost incurred - Nominal Values'!S351,Methodology!G$2:M$2)</f>
        <v>0</v>
      </c>
      <c r="T351" s="351">
        <f>FVSCHEDULE('Cost incurred - Nominal Values'!T351,Methodology!H$2:N$2)</f>
        <v>0</v>
      </c>
      <c r="U351" s="351">
        <f>FVSCHEDULE('Cost incurred - Nominal Values'!U351,Methodology!I$2:O$2)</f>
        <v>0</v>
      </c>
      <c r="V351" s="340">
        <f t="shared" si="16"/>
        <v>0</v>
      </c>
    </row>
    <row r="352" spans="2:22">
      <c r="B352" s="350">
        <f>+'Cost incurred - Nominal Values'!B352</f>
        <v>0</v>
      </c>
      <c r="C352" s="149"/>
      <c r="D352" s="149"/>
      <c r="E352" s="149"/>
      <c r="F352" s="149"/>
      <c r="G352" s="149"/>
      <c r="H352" s="149"/>
      <c r="I352" s="149"/>
      <c r="J352" s="149"/>
      <c r="K352" s="149"/>
      <c r="L352" s="149"/>
      <c r="M352" s="149"/>
      <c r="N352" s="351">
        <f>FVSCHEDULE('Cost incurred - Nominal Values'!N352,Methodology!B$2:H$2)</f>
        <v>0</v>
      </c>
      <c r="O352" s="351">
        <f>FVSCHEDULE('Cost incurred - Nominal Values'!O352,Methodology!C$2:I$2)</f>
        <v>0</v>
      </c>
      <c r="P352" s="351">
        <f>FVSCHEDULE('Cost incurred - Nominal Values'!P352,Methodology!D$2:J$2)</f>
        <v>0</v>
      </c>
      <c r="Q352" s="351">
        <f>FVSCHEDULE('Cost incurred - Nominal Values'!Q352,Methodology!E$2:K$2)</f>
        <v>0</v>
      </c>
      <c r="R352" s="351">
        <f>FVSCHEDULE('Cost incurred - Nominal Values'!R352,Methodology!F$2:L$2)</f>
        <v>0</v>
      </c>
      <c r="S352" s="351">
        <f>FVSCHEDULE('Cost incurred - Nominal Values'!S352,Methodology!G$2:M$2)</f>
        <v>0</v>
      </c>
      <c r="T352" s="351">
        <f>FVSCHEDULE('Cost incurred - Nominal Values'!T352,Methodology!H$2:N$2)</f>
        <v>0</v>
      </c>
      <c r="U352" s="351">
        <f>FVSCHEDULE('Cost incurred - Nominal Values'!U352,Methodology!I$2:O$2)</f>
        <v>0</v>
      </c>
      <c r="V352" s="340">
        <f t="shared" si="16"/>
        <v>0</v>
      </c>
    </row>
    <row r="353" spans="2:26">
      <c r="B353" s="350">
        <f>+'Cost incurred - Nominal Values'!B353</f>
        <v>0</v>
      </c>
      <c r="C353" s="149"/>
      <c r="D353" s="149"/>
      <c r="E353" s="149"/>
      <c r="F353" s="149"/>
      <c r="G353" s="149"/>
      <c r="H353" s="149"/>
      <c r="I353" s="149"/>
      <c r="J353" s="149"/>
      <c r="K353" s="149"/>
      <c r="L353" s="149"/>
      <c r="M353" s="149"/>
      <c r="N353" s="351">
        <f>FVSCHEDULE('Cost incurred - Nominal Values'!N353,Methodology!B$2:H$2)</f>
        <v>0</v>
      </c>
      <c r="O353" s="351">
        <f>FVSCHEDULE('Cost incurred - Nominal Values'!O353,Methodology!C$2:I$2)</f>
        <v>0</v>
      </c>
      <c r="P353" s="351">
        <f>FVSCHEDULE('Cost incurred - Nominal Values'!P353,Methodology!D$2:J$2)</f>
        <v>0</v>
      </c>
      <c r="Q353" s="351">
        <f>FVSCHEDULE('Cost incurred - Nominal Values'!Q353,Methodology!E$2:K$2)</f>
        <v>0</v>
      </c>
      <c r="R353" s="351">
        <f>FVSCHEDULE('Cost incurred - Nominal Values'!R353,Methodology!F$2:L$2)</f>
        <v>0</v>
      </c>
      <c r="S353" s="351">
        <f>FVSCHEDULE('Cost incurred - Nominal Values'!S353,Methodology!G$2:M$2)</f>
        <v>0</v>
      </c>
      <c r="T353" s="351">
        <f>FVSCHEDULE('Cost incurred - Nominal Values'!T353,Methodology!H$2:N$2)</f>
        <v>0</v>
      </c>
      <c r="U353" s="351">
        <f>FVSCHEDULE('Cost incurred - Nominal Values'!U353,Methodology!I$2:O$2)</f>
        <v>0</v>
      </c>
      <c r="V353" s="340">
        <f t="shared" si="16"/>
        <v>0</v>
      </c>
    </row>
    <row r="354" spans="2:26">
      <c r="B354" s="350">
        <f>+'Cost incurred - Nominal Values'!B354</f>
        <v>0</v>
      </c>
      <c r="C354" s="149"/>
      <c r="D354" s="149"/>
      <c r="E354" s="149"/>
      <c r="F354" s="149"/>
      <c r="G354" s="149"/>
      <c r="H354" s="149"/>
      <c r="I354" s="149"/>
      <c r="J354" s="149"/>
      <c r="K354" s="149"/>
      <c r="L354" s="149"/>
      <c r="M354" s="149"/>
      <c r="N354" s="351">
        <f>FVSCHEDULE('Cost incurred - Nominal Values'!N354,Methodology!B$2:H$2)</f>
        <v>0</v>
      </c>
      <c r="O354" s="351">
        <f>FVSCHEDULE('Cost incurred - Nominal Values'!O354,Methodology!C$2:I$2)</f>
        <v>0</v>
      </c>
      <c r="P354" s="351">
        <f>FVSCHEDULE('Cost incurred - Nominal Values'!P354,Methodology!D$2:J$2)</f>
        <v>0</v>
      </c>
      <c r="Q354" s="351">
        <f>FVSCHEDULE('Cost incurred - Nominal Values'!Q354,Methodology!E$2:K$2)</f>
        <v>0</v>
      </c>
      <c r="R354" s="351">
        <f>FVSCHEDULE('Cost incurred - Nominal Values'!R354,Methodology!F$2:L$2)</f>
        <v>0</v>
      </c>
      <c r="S354" s="351">
        <f>FVSCHEDULE('Cost incurred - Nominal Values'!S354,Methodology!G$2:M$2)</f>
        <v>0</v>
      </c>
      <c r="T354" s="351">
        <f>FVSCHEDULE('Cost incurred - Nominal Values'!T354,Methodology!H$2:N$2)</f>
        <v>0</v>
      </c>
      <c r="U354" s="351">
        <f>FVSCHEDULE('Cost incurred - Nominal Values'!U354,Methodology!I$2:O$2)</f>
        <v>0</v>
      </c>
      <c r="V354" s="340">
        <f t="shared" si="16"/>
        <v>0</v>
      </c>
    </row>
    <row r="355" spans="2:26">
      <c r="B355" s="350">
        <f>+'Cost incurred - Nominal Values'!B355</f>
        <v>0</v>
      </c>
      <c r="C355" s="149"/>
      <c r="D355" s="149"/>
      <c r="E355" s="149"/>
      <c r="F355" s="149"/>
      <c r="G355" s="149"/>
      <c r="H355" s="149"/>
      <c r="I355" s="149"/>
      <c r="J355" s="149"/>
      <c r="K355" s="149"/>
      <c r="L355" s="149"/>
      <c r="M355" s="149"/>
      <c r="N355" s="351">
        <f>FVSCHEDULE('Cost incurred - Nominal Values'!N355,Methodology!B$2:H$2)</f>
        <v>0</v>
      </c>
      <c r="O355" s="351">
        <f>FVSCHEDULE('Cost incurred - Nominal Values'!O355,Methodology!C$2:I$2)</f>
        <v>0</v>
      </c>
      <c r="P355" s="351">
        <f>FVSCHEDULE('Cost incurred - Nominal Values'!P355,Methodology!D$2:J$2)</f>
        <v>0</v>
      </c>
      <c r="Q355" s="351">
        <f>FVSCHEDULE('Cost incurred - Nominal Values'!Q355,Methodology!E$2:K$2)</f>
        <v>0</v>
      </c>
      <c r="R355" s="351">
        <f>FVSCHEDULE('Cost incurred - Nominal Values'!R355,Methodology!F$2:L$2)</f>
        <v>0</v>
      </c>
      <c r="S355" s="351">
        <f>FVSCHEDULE('Cost incurred - Nominal Values'!S355,Methodology!G$2:M$2)</f>
        <v>0</v>
      </c>
      <c r="T355" s="351">
        <f>FVSCHEDULE('Cost incurred - Nominal Values'!T355,Methodology!H$2:N$2)</f>
        <v>0</v>
      </c>
      <c r="U355" s="351">
        <f>FVSCHEDULE('Cost incurred - Nominal Values'!U355,Methodology!I$2:O$2)</f>
        <v>0</v>
      </c>
      <c r="V355" s="340">
        <f t="shared" si="16"/>
        <v>0</v>
      </c>
    </row>
    <row r="356" spans="2:26">
      <c r="B356" s="350">
        <f>+'Cost incurred - Nominal Values'!B356</f>
        <v>0</v>
      </c>
      <c r="C356" s="149"/>
      <c r="D356" s="149"/>
      <c r="E356" s="149"/>
      <c r="F356" s="149"/>
      <c r="G356" s="149"/>
      <c r="H356" s="149"/>
      <c r="I356" s="149"/>
      <c r="J356" s="149"/>
      <c r="K356" s="149"/>
      <c r="L356" s="149"/>
      <c r="M356" s="149"/>
      <c r="N356" s="351">
        <f>FVSCHEDULE('Cost incurred - Nominal Values'!N356,Methodology!B$2:H$2)</f>
        <v>0</v>
      </c>
      <c r="O356" s="351">
        <f>FVSCHEDULE('Cost incurred - Nominal Values'!O356,Methodology!C$2:I$2)</f>
        <v>0</v>
      </c>
      <c r="P356" s="351">
        <f>FVSCHEDULE('Cost incurred - Nominal Values'!P356,Methodology!D$2:J$2)</f>
        <v>0</v>
      </c>
      <c r="Q356" s="351">
        <f>FVSCHEDULE('Cost incurred - Nominal Values'!Q356,Methodology!E$2:K$2)</f>
        <v>0</v>
      </c>
      <c r="R356" s="351">
        <f>FVSCHEDULE('Cost incurred - Nominal Values'!R356,Methodology!F$2:L$2)</f>
        <v>0</v>
      </c>
      <c r="S356" s="351">
        <f>FVSCHEDULE('Cost incurred - Nominal Values'!S356,Methodology!G$2:M$2)</f>
        <v>0</v>
      </c>
      <c r="T356" s="351">
        <f>FVSCHEDULE('Cost incurred - Nominal Values'!T356,Methodology!H$2:N$2)</f>
        <v>0</v>
      </c>
      <c r="U356" s="351">
        <f>FVSCHEDULE('Cost incurred - Nominal Values'!U356,Methodology!I$2:O$2)</f>
        <v>0</v>
      </c>
      <c r="V356" s="340">
        <f t="shared" si="16"/>
        <v>0</v>
      </c>
    </row>
    <row r="357" spans="2:26">
      <c r="B357" s="350">
        <f>+'Cost incurred - Nominal Values'!B357</f>
        <v>0</v>
      </c>
      <c r="C357" s="149"/>
      <c r="D357" s="149"/>
      <c r="E357" s="149"/>
      <c r="F357" s="149"/>
      <c r="G357" s="149"/>
      <c r="H357" s="149"/>
      <c r="I357" s="149"/>
      <c r="J357" s="149"/>
      <c r="K357" s="149"/>
      <c r="L357" s="149"/>
      <c r="M357" s="149"/>
      <c r="N357" s="351">
        <f>FVSCHEDULE('Cost incurred - Nominal Values'!N357,Methodology!B$2:H$2)</f>
        <v>0</v>
      </c>
      <c r="O357" s="351">
        <f>FVSCHEDULE('Cost incurred - Nominal Values'!O357,Methodology!C$2:I$2)</f>
        <v>0</v>
      </c>
      <c r="P357" s="351">
        <f>FVSCHEDULE('Cost incurred - Nominal Values'!P357,Methodology!D$2:J$2)</f>
        <v>0</v>
      </c>
      <c r="Q357" s="351">
        <f>FVSCHEDULE('Cost incurred - Nominal Values'!Q357,Methodology!E$2:K$2)</f>
        <v>0</v>
      </c>
      <c r="R357" s="351">
        <f>FVSCHEDULE('Cost incurred - Nominal Values'!R357,Methodology!F$2:L$2)</f>
        <v>0</v>
      </c>
      <c r="S357" s="351">
        <f>FVSCHEDULE('Cost incurred - Nominal Values'!S357,Methodology!G$2:M$2)</f>
        <v>0</v>
      </c>
      <c r="T357" s="351">
        <f>FVSCHEDULE('Cost incurred - Nominal Values'!T357,Methodology!H$2:N$2)</f>
        <v>0</v>
      </c>
      <c r="U357" s="351">
        <f>FVSCHEDULE('Cost incurred - Nominal Values'!U357,Methodology!I$2:O$2)</f>
        <v>0</v>
      </c>
      <c r="V357" s="340">
        <f t="shared" si="16"/>
        <v>0</v>
      </c>
    </row>
    <row r="358" spans="2:26">
      <c r="B358" s="350">
        <f>+'Cost incurred - Nominal Values'!B358</f>
        <v>0</v>
      </c>
      <c r="C358" s="149"/>
      <c r="D358" s="149"/>
      <c r="E358" s="149"/>
      <c r="F358" s="149"/>
      <c r="G358" s="149"/>
      <c r="H358" s="149"/>
      <c r="I358" s="149"/>
      <c r="J358" s="149"/>
      <c r="K358" s="149"/>
      <c r="L358" s="149"/>
      <c r="M358" s="149"/>
      <c r="N358" s="351">
        <f>FVSCHEDULE('Cost incurred - Nominal Values'!N358,Methodology!B$2:H$2)</f>
        <v>0</v>
      </c>
      <c r="O358" s="351">
        <f>FVSCHEDULE('Cost incurred - Nominal Values'!O358,Methodology!C$2:I$2)</f>
        <v>0</v>
      </c>
      <c r="P358" s="351">
        <f>FVSCHEDULE('Cost incurred - Nominal Values'!P358,Methodology!D$2:J$2)</f>
        <v>0</v>
      </c>
      <c r="Q358" s="351">
        <f>FVSCHEDULE('Cost incurred - Nominal Values'!Q358,Methodology!E$2:K$2)</f>
        <v>0</v>
      </c>
      <c r="R358" s="351">
        <f>FVSCHEDULE('Cost incurred - Nominal Values'!R358,Methodology!F$2:L$2)</f>
        <v>0</v>
      </c>
      <c r="S358" s="351">
        <f>FVSCHEDULE('Cost incurred - Nominal Values'!S358,Methodology!G$2:M$2)</f>
        <v>0</v>
      </c>
      <c r="T358" s="351">
        <f>FVSCHEDULE('Cost incurred - Nominal Values'!T358,Methodology!H$2:N$2)</f>
        <v>0</v>
      </c>
      <c r="U358" s="351">
        <f>FVSCHEDULE('Cost incurred - Nominal Values'!U358,Methodology!I$2:O$2)</f>
        <v>0</v>
      </c>
      <c r="V358" s="340">
        <f t="shared" si="16"/>
        <v>0</v>
      </c>
    </row>
    <row r="359" spans="2:26">
      <c r="B359" s="350">
        <f>+'Cost incurred - Nominal Values'!B359</f>
        <v>0</v>
      </c>
      <c r="C359" s="149"/>
      <c r="D359" s="149"/>
      <c r="E359" s="149"/>
      <c r="F359" s="149"/>
      <c r="G359" s="149"/>
      <c r="H359" s="149"/>
      <c r="I359" s="149"/>
      <c r="J359" s="149"/>
      <c r="K359" s="149"/>
      <c r="L359" s="149"/>
      <c r="M359" s="149"/>
      <c r="N359" s="351">
        <f>FVSCHEDULE('Cost incurred - Nominal Values'!N359,Methodology!B$2:H$2)</f>
        <v>0</v>
      </c>
      <c r="O359" s="351">
        <f>FVSCHEDULE('Cost incurred - Nominal Values'!O359,Methodology!C$2:I$2)</f>
        <v>0</v>
      </c>
      <c r="P359" s="351">
        <f>FVSCHEDULE('Cost incurred - Nominal Values'!P359,Methodology!D$2:J$2)</f>
        <v>0</v>
      </c>
      <c r="Q359" s="351">
        <f>FVSCHEDULE('Cost incurred - Nominal Values'!Q359,Methodology!E$2:K$2)</f>
        <v>0</v>
      </c>
      <c r="R359" s="351">
        <f>FVSCHEDULE('Cost incurred - Nominal Values'!R359,Methodology!F$2:L$2)</f>
        <v>0</v>
      </c>
      <c r="S359" s="351">
        <f>FVSCHEDULE('Cost incurred - Nominal Values'!S359,Methodology!G$2:M$2)</f>
        <v>0</v>
      </c>
      <c r="T359" s="351">
        <f>FVSCHEDULE('Cost incurred - Nominal Values'!T359,Methodology!H$2:N$2)</f>
        <v>0</v>
      </c>
      <c r="U359" s="351">
        <f>FVSCHEDULE('Cost incurred - Nominal Values'!U359,Methodology!I$2:O$2)</f>
        <v>0</v>
      </c>
      <c r="V359" s="340">
        <f t="shared" si="16"/>
        <v>0</v>
      </c>
    </row>
    <row r="360" spans="2:26" ht="15.75" thickBot="1">
      <c r="B360" s="350">
        <f>+'Cost incurred - Nominal Values'!B360</f>
        <v>0</v>
      </c>
      <c r="C360" s="149"/>
      <c r="D360" s="149"/>
      <c r="E360" s="149"/>
      <c r="F360" s="149"/>
      <c r="G360" s="149"/>
      <c r="H360" s="149"/>
      <c r="I360" s="149"/>
      <c r="J360" s="149"/>
      <c r="K360" s="149"/>
      <c r="L360" s="149"/>
      <c r="M360" s="149"/>
      <c r="N360" s="351">
        <f>FVSCHEDULE('Cost incurred - Nominal Values'!N360,Methodology!B$2:H$2)</f>
        <v>0</v>
      </c>
      <c r="O360" s="351">
        <f>FVSCHEDULE('Cost incurred - Nominal Values'!O360,Methodology!C$2:I$2)</f>
        <v>0</v>
      </c>
      <c r="P360" s="351">
        <f>FVSCHEDULE('Cost incurred - Nominal Values'!P360,Methodology!D$2:J$2)</f>
        <v>0</v>
      </c>
      <c r="Q360" s="351">
        <f>FVSCHEDULE('Cost incurred - Nominal Values'!Q360,Methodology!E$2:K$2)</f>
        <v>0</v>
      </c>
      <c r="R360" s="351">
        <f>FVSCHEDULE('Cost incurred - Nominal Values'!R360,Methodology!F$2:L$2)</f>
        <v>0</v>
      </c>
      <c r="S360" s="351">
        <f>FVSCHEDULE('Cost incurred - Nominal Values'!S360,Methodology!G$2:M$2)</f>
        <v>0</v>
      </c>
      <c r="T360" s="351">
        <f>FVSCHEDULE('Cost incurred - Nominal Values'!T360,Methodology!H$2:N$2)</f>
        <v>0</v>
      </c>
      <c r="U360" s="351">
        <f>FVSCHEDULE('Cost incurred - Nominal Values'!U360,Methodology!I$2:O$2)</f>
        <v>0</v>
      </c>
      <c r="V360" s="340">
        <f t="shared" si="16"/>
        <v>0</v>
      </c>
    </row>
    <row r="361" spans="2:26">
      <c r="B361" s="393" t="str">
        <f>+'Cost incurred - Nominal Values'!B361</f>
        <v>NON MATERIAL PROJECTS</v>
      </c>
      <c r="C361" s="149"/>
      <c r="D361" s="149"/>
      <c r="E361" s="149"/>
      <c r="F361" s="149"/>
      <c r="G361" s="149"/>
      <c r="H361" s="149"/>
      <c r="I361" s="149"/>
      <c r="J361" s="149"/>
      <c r="K361" s="149"/>
      <c r="L361" s="149"/>
      <c r="M361" s="149"/>
      <c r="N361" s="351">
        <f>FVSCHEDULE('Cost incurred - Nominal Values'!N361,Methodology!B$2:H$2)</f>
        <v>23837.32256160504</v>
      </c>
      <c r="O361" s="351">
        <f>FVSCHEDULE('Cost incurred - Nominal Values'!O361,Methodology!C$2:I$2)</f>
        <v>8432.8455061026743</v>
      </c>
      <c r="P361" s="351">
        <f>FVSCHEDULE('Cost incurred - Nominal Values'!P361,Methodology!D$2:J$2)</f>
        <v>50454.853439750907</v>
      </c>
      <c r="Q361" s="351">
        <f>FVSCHEDULE('Cost incurred - Nominal Values'!Q361,Methodology!E$2:K$2)</f>
        <v>606922.56207694742</v>
      </c>
      <c r="R361" s="351">
        <f>FVSCHEDULE('Cost incurred - Nominal Values'!R361,Methodology!F$2:L$2)</f>
        <v>9682.8011415000001</v>
      </c>
      <c r="S361" s="351">
        <f>FVSCHEDULE('Cost incurred - Nominal Values'!S361,Methodology!G$2:M$2)</f>
        <v>48286.459319999994</v>
      </c>
      <c r="T361" s="351">
        <f>FVSCHEDULE('Cost incurred - Nominal Values'!T361,Methodology!H$2:N$2)</f>
        <v>0</v>
      </c>
      <c r="U361" s="351">
        <f>FVSCHEDULE('Cost incurred - Nominal Values'!U361,Methodology!I$2:O$2)</f>
        <v>0</v>
      </c>
      <c r="V361" s="340">
        <f t="shared" si="16"/>
        <v>747616.84404590609</v>
      </c>
    </row>
    <row r="362" spans="2:26" ht="15.75" thickBot="1">
      <c r="B362" s="177"/>
      <c r="C362" s="178"/>
      <c r="D362" s="178"/>
      <c r="E362" s="178"/>
      <c r="F362" s="178"/>
      <c r="G362" s="178"/>
      <c r="H362" s="178"/>
      <c r="I362" s="178"/>
      <c r="J362" s="178"/>
      <c r="K362" s="178"/>
      <c r="L362" s="178"/>
      <c r="M362" s="343"/>
      <c r="N362" s="504">
        <f>+SUM(N307:N361)</f>
        <v>1104619.9528848927</v>
      </c>
      <c r="O362" s="343">
        <f t="shared" ref="O362:V362" si="17">+SUM(O307:O361)</f>
        <v>42722.31825946465</v>
      </c>
      <c r="P362" s="179">
        <f t="shared" si="17"/>
        <v>209566.37362129395</v>
      </c>
      <c r="Q362" s="179">
        <f t="shared" si="17"/>
        <v>645857.76484308345</v>
      </c>
      <c r="R362" s="179">
        <f t="shared" si="17"/>
        <v>9682.8011415000001</v>
      </c>
      <c r="S362" s="179">
        <f t="shared" si="17"/>
        <v>48286.459319999994</v>
      </c>
      <c r="T362" s="180">
        <f t="shared" si="17"/>
        <v>0</v>
      </c>
      <c r="U362" s="182">
        <f t="shared" si="17"/>
        <v>0</v>
      </c>
      <c r="V362" s="341">
        <f t="shared" si="17"/>
        <v>2060735.6700702347</v>
      </c>
      <c r="X362" s="33"/>
      <c r="Y362" s="33"/>
      <c r="Z362" s="33"/>
    </row>
  </sheetData>
  <sheetProtection formatCells="0" insertRows="0"/>
  <mergeCells count="6">
    <mergeCell ref="B246:V246"/>
    <mergeCell ref="B305:V305"/>
    <mergeCell ref="B10:U10"/>
    <mergeCell ref="B70:V70"/>
    <mergeCell ref="B131:V131"/>
    <mergeCell ref="B189:V189"/>
  </mergeCells>
  <dataValidations disablePrompts="1" count="1">
    <dataValidation type="list" allowBlank="1" showInputMessage="1" showErrorMessage="1" error="Please select an item from the drop down list " sqref="P127:R127">
      <formula1>$K$1:$V$1</formula1>
    </dataValidation>
  </dataValidations>
  <pageMargins left="0.70866141732283472" right="0.70866141732283472" top="0.74803149606299213" bottom="0.74803149606299213" header="0.31496062992125984" footer="0.31496062992125984"/>
  <pageSetup paperSize="8" scale="58" fitToHeight="0" orientation="portrait" r:id="rId1"/>
  <headerFooter>
    <oddHeader>&amp;CCost incurred - Real Value&amp;REECL 0913 CARIN_T2.3 AGX A1</oddHeader>
    <oddFooter>&amp;R&amp;P/&amp;N</oddFooter>
  </headerFooter>
  <rowBreaks count="3" manualBreakCount="3">
    <brk id="67" max="21" man="1"/>
    <brk id="129" max="21" man="1"/>
    <brk id="244" max="2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pageSetUpPr fitToPage="1"/>
  </sheetPr>
  <dimension ref="B1:BX181"/>
  <sheetViews>
    <sheetView showGridLines="0" view="pageBreakPreview" zoomScale="70" zoomScaleNormal="85" zoomScaleSheetLayoutView="70" workbookViewId="0">
      <selection activeCell="N6" sqref="N6"/>
    </sheetView>
  </sheetViews>
  <sheetFormatPr defaultColWidth="9.140625" defaultRowHeight="15"/>
  <cols>
    <col min="1" max="1" width="18" style="4" customWidth="1"/>
    <col min="2" max="2" width="85.140625" style="4" customWidth="1"/>
    <col min="3" max="3" width="17.42578125" style="4" hidden="1" customWidth="1"/>
    <col min="4" max="4" width="15.7109375" style="4" hidden="1" customWidth="1"/>
    <col min="5" max="5" width="25" style="4" hidden="1" customWidth="1"/>
    <col min="6" max="6" width="30.5703125" style="4" hidden="1" customWidth="1"/>
    <col min="7" max="7" width="22.85546875" style="4" hidden="1" customWidth="1"/>
    <col min="8" max="8" width="28.28515625" style="4" hidden="1" customWidth="1"/>
    <col min="9" max="9" width="22.5703125" style="4" hidden="1" customWidth="1"/>
    <col min="10" max="12" width="19.7109375" style="4" hidden="1" customWidth="1"/>
    <col min="13" max="13" width="19.85546875" style="4" customWidth="1"/>
    <col min="14" max="14" width="20.140625" style="4" customWidth="1"/>
    <col min="15" max="25" width="19.42578125" style="4" customWidth="1"/>
    <col min="26" max="26" width="80.42578125" style="4" customWidth="1"/>
    <col min="27" max="27" width="18.28515625" style="4" hidden="1" customWidth="1"/>
    <col min="28" max="36" width="19.42578125" style="4" hidden="1" customWidth="1"/>
    <col min="37" max="41" width="22.5703125" style="4" customWidth="1"/>
    <col min="42" max="47" width="18.7109375" style="4" customWidth="1"/>
    <col min="48" max="48" width="15.7109375" style="4" customWidth="1"/>
    <col min="49" max="53" width="15.7109375" style="4" hidden="1" customWidth="1"/>
    <col min="54" max="160" width="15.7109375" style="4" customWidth="1"/>
    <col min="161" max="16384" width="9.140625" style="4"/>
  </cols>
  <sheetData>
    <row r="1" spans="2:76" ht="24" customHeight="1">
      <c r="B1" s="1" t="s">
        <v>0</v>
      </c>
      <c r="C1" s="1"/>
      <c r="D1" s="1"/>
      <c r="E1" s="1"/>
      <c r="F1" s="1"/>
      <c r="G1" s="1"/>
      <c r="H1" s="1"/>
      <c r="I1" s="1"/>
      <c r="J1" s="1"/>
      <c r="K1" s="2" t="s">
        <v>1</v>
      </c>
      <c r="L1" s="2" t="s">
        <v>2</v>
      </c>
      <c r="M1" s="2"/>
      <c r="N1" s="2"/>
      <c r="O1" s="2" t="s">
        <v>5</v>
      </c>
      <c r="P1" s="2" t="s">
        <v>6</v>
      </c>
      <c r="Q1" s="2" t="s">
        <v>7</v>
      </c>
      <c r="R1" s="2" t="s">
        <v>8</v>
      </c>
      <c r="S1" s="2" t="s">
        <v>9</v>
      </c>
      <c r="T1" s="2" t="s">
        <v>10</v>
      </c>
      <c r="U1" s="2" t="s">
        <v>11</v>
      </c>
      <c r="V1" s="2" t="s">
        <v>12</v>
      </c>
      <c r="W1" s="2" t="s">
        <v>13</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row>
    <row r="2" spans="2:76" ht="24" customHeight="1">
      <c r="B2" s="5"/>
      <c r="C2" s="5"/>
      <c r="D2" s="5"/>
      <c r="E2" s="5"/>
      <c r="F2" s="5"/>
      <c r="G2" s="5"/>
      <c r="H2" s="5"/>
      <c r="I2" s="5"/>
      <c r="J2" s="5"/>
      <c r="K2" s="5"/>
      <c r="L2" s="5"/>
      <c r="M2" s="5"/>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row>
    <row r="3" spans="2:76" ht="24" customHeight="1">
      <c r="B3" s="1"/>
      <c r="C3" s="1"/>
      <c r="D3" s="1"/>
      <c r="E3" s="1"/>
      <c r="F3" s="1"/>
      <c r="G3" s="1"/>
      <c r="H3" s="1"/>
      <c r="I3" s="1"/>
      <c r="J3" s="1"/>
      <c r="K3" s="1"/>
      <c r="L3" s="1"/>
      <c r="M3" s="1"/>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7"/>
      <c r="BN3" s="7"/>
      <c r="BO3" s="7"/>
      <c r="BP3" s="7"/>
      <c r="BQ3" s="7"/>
      <c r="BR3" s="7"/>
      <c r="BS3" s="7"/>
      <c r="BT3" s="7"/>
      <c r="BU3" s="7"/>
      <c r="BV3" s="7"/>
      <c r="BW3" s="7"/>
      <c r="BX3" s="7"/>
    </row>
    <row r="4" spans="2:76" ht="24" customHeight="1">
      <c r="B4" s="8" t="s">
        <v>14</v>
      </c>
      <c r="C4" s="8"/>
      <c r="D4" s="8"/>
      <c r="E4" s="8"/>
      <c r="F4" s="8"/>
      <c r="G4" s="8"/>
      <c r="H4" s="8"/>
      <c r="I4" s="8"/>
      <c r="J4" s="8"/>
      <c r="K4" s="8"/>
      <c r="L4" s="8"/>
      <c r="M4" s="8"/>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10"/>
      <c r="BE4" s="10"/>
      <c r="BF4" s="10"/>
      <c r="BG4" s="10"/>
      <c r="BH4" s="10"/>
      <c r="BI4" s="10"/>
      <c r="BJ4" s="10"/>
      <c r="BK4" s="10"/>
      <c r="BL4" s="10"/>
    </row>
    <row r="7" spans="2:76" ht="15.75">
      <c r="B7" s="11" t="s">
        <v>15</v>
      </c>
      <c r="C7" s="11"/>
      <c r="D7" s="11"/>
      <c r="E7" s="11"/>
      <c r="F7" s="11"/>
      <c r="G7" s="11"/>
      <c r="H7" s="11"/>
      <c r="I7" s="11"/>
      <c r="J7" s="11"/>
      <c r="K7" s="11"/>
      <c r="L7" s="11"/>
      <c r="M7" s="11"/>
      <c r="N7" s="12"/>
      <c r="O7" s="12"/>
      <c r="P7" s="12"/>
      <c r="Q7" s="12"/>
      <c r="R7" s="11"/>
      <c r="S7" s="11"/>
      <c r="T7" s="11"/>
      <c r="U7" s="11"/>
      <c r="V7" s="11"/>
      <c r="W7" s="11"/>
      <c r="X7" s="11"/>
      <c r="Y7" s="11"/>
      <c r="Z7" s="11"/>
      <c r="AA7" s="11"/>
      <c r="AB7" s="11"/>
      <c r="AC7" s="11"/>
      <c r="AD7" s="11"/>
      <c r="AE7" s="11"/>
      <c r="AF7" s="11"/>
      <c r="AG7" s="11"/>
      <c r="AH7" s="11"/>
      <c r="AI7" s="11"/>
      <c r="AJ7" s="11"/>
      <c r="AK7" s="12"/>
      <c r="AL7" s="12"/>
      <c r="AM7" s="12"/>
      <c r="AN7" s="12"/>
      <c r="AO7" s="12"/>
      <c r="AP7" s="12"/>
      <c r="AQ7" s="12"/>
      <c r="AR7" s="12"/>
      <c r="AS7" s="12"/>
      <c r="AT7" s="12"/>
      <c r="AU7" s="12"/>
      <c r="AV7" s="12"/>
      <c r="AW7" s="12"/>
      <c r="AX7" s="12"/>
      <c r="AY7" s="12"/>
      <c r="AZ7" s="12"/>
      <c r="BA7" s="12"/>
      <c r="BB7" s="12"/>
      <c r="BC7" s="12"/>
      <c r="BD7" s="12"/>
      <c r="BE7" s="12"/>
      <c r="BF7" s="12"/>
      <c r="BG7" s="12"/>
    </row>
    <row r="8" spans="2:76">
      <c r="B8" s="13" t="s">
        <v>16</v>
      </c>
      <c r="C8" s="13"/>
      <c r="D8" s="13"/>
      <c r="E8" s="13"/>
      <c r="F8" s="13"/>
      <c r="G8" s="13"/>
      <c r="H8" s="13"/>
      <c r="I8" s="13"/>
      <c r="J8" s="13"/>
      <c r="K8" s="13"/>
      <c r="L8" s="13"/>
      <c r="M8" s="13"/>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row>
    <row r="9" spans="2:76" ht="18.75" thickBot="1">
      <c r="B9" s="15"/>
      <c r="C9" s="15"/>
      <c r="D9" s="15"/>
      <c r="E9" s="15"/>
      <c r="F9" s="15"/>
      <c r="G9" s="15"/>
      <c r="H9" s="15"/>
      <c r="I9" s="15"/>
      <c r="J9" s="15"/>
      <c r="K9" s="15"/>
      <c r="L9" s="15"/>
      <c r="M9" s="15"/>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row>
    <row r="10" spans="2:76" ht="15.75" customHeight="1" thickBot="1">
      <c r="B10" s="483" t="s">
        <v>17</v>
      </c>
      <c r="C10" s="484"/>
      <c r="D10" s="484"/>
      <c r="E10" s="484"/>
      <c r="F10" s="484"/>
      <c r="G10" s="484"/>
      <c r="H10" s="484"/>
      <c r="I10" s="484"/>
      <c r="J10" s="484"/>
      <c r="K10" s="484"/>
      <c r="L10" s="484"/>
      <c r="M10" s="484"/>
      <c r="N10" s="484"/>
      <c r="O10" s="484"/>
      <c r="P10" s="484"/>
      <c r="Q10" s="484"/>
      <c r="R10" s="484"/>
      <c r="S10" s="484"/>
      <c r="T10" s="484"/>
      <c r="U10" s="485"/>
      <c r="V10" s="486" t="s">
        <v>18</v>
      </c>
      <c r="W10" s="487"/>
      <c r="X10" s="487"/>
      <c r="Y10" s="487"/>
      <c r="Z10" s="487"/>
      <c r="AA10" s="487"/>
      <c r="AB10" s="487"/>
      <c r="AC10" s="487"/>
      <c r="AD10" s="487"/>
      <c r="AE10" s="487"/>
      <c r="AF10" s="487"/>
      <c r="AG10" s="487"/>
      <c r="AH10" s="487"/>
      <c r="AI10" s="487"/>
      <c r="AJ10" s="487"/>
      <c r="AK10" s="487"/>
      <c r="AL10" s="487"/>
      <c r="AM10" s="487"/>
      <c r="AN10" s="487"/>
      <c r="AO10" s="488"/>
      <c r="AP10" s="489" t="s">
        <v>19</v>
      </c>
      <c r="AQ10" s="490"/>
      <c r="AR10" s="16"/>
      <c r="AS10" s="16"/>
      <c r="AT10" s="489" t="s">
        <v>20</v>
      </c>
      <c r="AU10" s="490"/>
      <c r="AV10" s="328"/>
      <c r="AW10" s="491" t="s">
        <v>21</v>
      </c>
      <c r="AX10" s="492"/>
      <c r="AY10" s="18"/>
      <c r="AZ10" s="18"/>
      <c r="BA10" s="18"/>
      <c r="BB10" s="18"/>
      <c r="BC10" s="18"/>
      <c r="BD10" s="18"/>
      <c r="BE10" s="18"/>
      <c r="BF10" s="18"/>
      <c r="BG10" s="18"/>
      <c r="BH10" s="18"/>
      <c r="BI10" s="18"/>
      <c r="BJ10" s="18"/>
      <c r="BK10" s="18"/>
      <c r="BL10" s="18"/>
    </row>
    <row r="11" spans="2:76" ht="40.5" customHeight="1">
      <c r="B11" s="19" t="s">
        <v>22</v>
      </c>
      <c r="C11" s="20"/>
      <c r="D11" s="20"/>
      <c r="E11" s="20"/>
      <c r="F11" s="20"/>
      <c r="G11" s="20"/>
      <c r="H11" s="20"/>
      <c r="I11" s="20"/>
      <c r="J11" s="20"/>
      <c r="K11" s="20"/>
      <c r="L11" s="20"/>
      <c r="M11" s="21" t="s">
        <v>23</v>
      </c>
      <c r="N11" s="21" t="s">
        <v>24</v>
      </c>
      <c r="O11" s="21" t="s">
        <v>25</v>
      </c>
      <c r="P11" s="21" t="s">
        <v>26</v>
      </c>
      <c r="Q11" s="22" t="s">
        <v>27</v>
      </c>
      <c r="R11" s="480" t="s">
        <v>28</v>
      </c>
      <c r="S11" s="481"/>
      <c r="T11" s="480" t="s">
        <v>29</v>
      </c>
      <c r="U11" s="482"/>
      <c r="V11" s="475" t="s">
        <v>30</v>
      </c>
      <c r="W11" s="476"/>
      <c r="X11" s="477"/>
      <c r="Y11" s="478" t="s">
        <v>31</v>
      </c>
      <c r="Z11" s="477"/>
      <c r="AA11" s="329"/>
      <c r="AB11" s="329"/>
      <c r="AC11" s="329"/>
      <c r="AD11" s="329"/>
      <c r="AE11" s="329"/>
      <c r="AF11" s="329"/>
      <c r="AG11" s="329"/>
      <c r="AH11" s="329"/>
      <c r="AI11" s="329"/>
      <c r="AJ11" s="329"/>
      <c r="AK11" s="478" t="s">
        <v>32</v>
      </c>
      <c r="AL11" s="477"/>
      <c r="AM11" s="24" t="s">
        <v>33</v>
      </c>
      <c r="AN11" s="478" t="s">
        <v>34</v>
      </c>
      <c r="AO11" s="479"/>
      <c r="AP11" s="25" t="s">
        <v>35</v>
      </c>
      <c r="AQ11" s="26" t="s">
        <v>36</v>
      </c>
      <c r="AR11" s="27" t="s">
        <v>37</v>
      </c>
      <c r="AS11" s="27" t="s">
        <v>38</v>
      </c>
      <c r="AT11" s="28" t="s">
        <v>39</v>
      </c>
      <c r="AU11" s="29" t="s">
        <v>40</v>
      </c>
      <c r="AV11" s="30" t="s">
        <v>41</v>
      </c>
      <c r="AW11" s="31" t="s">
        <v>42</v>
      </c>
      <c r="AX11" s="32" t="s">
        <v>43</v>
      </c>
      <c r="AY11" s="33"/>
      <c r="AZ11" s="34"/>
      <c r="BA11" s="33"/>
      <c r="BB11" s="33"/>
      <c r="BC11" s="33"/>
    </row>
    <row r="12" spans="2:76" ht="26.25" thickBot="1">
      <c r="B12" s="35"/>
      <c r="C12" s="36"/>
      <c r="D12" s="36"/>
      <c r="E12" s="36"/>
      <c r="F12" s="36"/>
      <c r="G12" s="36"/>
      <c r="H12" s="36"/>
      <c r="I12" s="36"/>
      <c r="J12" s="36"/>
      <c r="K12" s="36"/>
      <c r="L12" s="36"/>
      <c r="M12" s="37" t="s">
        <v>44</v>
      </c>
      <c r="N12" s="37"/>
      <c r="O12" s="37" t="s">
        <v>44</v>
      </c>
      <c r="P12" s="37" t="s">
        <v>44</v>
      </c>
      <c r="Q12" s="38"/>
      <c r="R12" s="37" t="s">
        <v>45</v>
      </c>
      <c r="S12" s="37" t="s">
        <v>46</v>
      </c>
      <c r="T12" s="37" t="s">
        <v>45</v>
      </c>
      <c r="U12" s="39" t="s">
        <v>46</v>
      </c>
      <c r="V12" s="36" t="s">
        <v>47</v>
      </c>
      <c r="W12" s="37" t="s">
        <v>48</v>
      </c>
      <c r="X12" s="374" t="s">
        <v>49</v>
      </c>
      <c r="Y12" s="374" t="s">
        <v>47</v>
      </c>
      <c r="Z12" s="374" t="s">
        <v>49</v>
      </c>
      <c r="AA12" s="37"/>
      <c r="AB12" s="37"/>
      <c r="AC12" s="37"/>
      <c r="AD12" s="37"/>
      <c r="AE12" s="37"/>
      <c r="AF12" s="37"/>
      <c r="AG12" s="37"/>
      <c r="AH12" s="37"/>
      <c r="AI12" s="37"/>
      <c r="AJ12" s="37"/>
      <c r="AK12" s="37" t="s">
        <v>50</v>
      </c>
      <c r="AL12" s="374" t="s">
        <v>49</v>
      </c>
      <c r="AM12" s="374" t="s">
        <v>49</v>
      </c>
      <c r="AN12" s="37" t="s">
        <v>51</v>
      </c>
      <c r="AO12" s="372" t="s">
        <v>49</v>
      </c>
      <c r="AP12" s="373" t="s">
        <v>49</v>
      </c>
      <c r="AQ12" s="368" t="s">
        <v>49</v>
      </c>
      <c r="AR12" s="41"/>
      <c r="AS12" s="41"/>
      <c r="AT12" s="37" t="s">
        <v>49</v>
      </c>
      <c r="AU12" s="40" t="s">
        <v>49</v>
      </c>
      <c r="AV12" s="366" t="s">
        <v>49</v>
      </c>
      <c r="AW12" s="367" t="s">
        <v>49</v>
      </c>
      <c r="AX12" s="368" t="s">
        <v>49</v>
      </c>
      <c r="AY12" s="376" t="s">
        <v>145</v>
      </c>
      <c r="AZ12" s="376" t="s">
        <v>146</v>
      </c>
      <c r="BA12" s="376" t="s">
        <v>147</v>
      </c>
      <c r="BB12" s="33"/>
      <c r="BC12" s="33"/>
    </row>
    <row r="13" spans="2:76">
      <c r="B13" s="350">
        <f>+'2.3 Augex (A) - Nominal values'!B13</f>
        <v>82566965</v>
      </c>
      <c r="C13" s="44"/>
      <c r="D13" s="44"/>
      <c r="E13" s="44"/>
      <c r="F13" s="44"/>
      <c r="G13" s="44"/>
      <c r="H13" s="44"/>
      <c r="I13" s="44"/>
      <c r="J13" s="44"/>
      <c r="K13" s="44"/>
      <c r="L13" s="44"/>
      <c r="M13" s="45"/>
      <c r="N13" s="46"/>
      <c r="O13" s="45"/>
      <c r="P13" s="45"/>
      <c r="Q13" s="46"/>
      <c r="R13" s="45"/>
      <c r="S13" s="45"/>
      <c r="T13" s="45"/>
      <c r="U13" s="47"/>
      <c r="V13" s="48"/>
      <c r="W13" s="49"/>
      <c r="X13" s="369">
        <f>+'2.3 Augex (E)- Real values'!X13+'2.3 Augex (A) - Real values'!X13</f>
        <v>1693777.7386606592</v>
      </c>
      <c r="Y13" s="375"/>
      <c r="Z13" s="369">
        <f>+'2.3 Augex (E)- Real values'!Z13+'2.3 Augex (A) - Real values'!Z13</f>
        <v>88353.286754956964</v>
      </c>
      <c r="AA13" s="50"/>
      <c r="AB13" s="50"/>
      <c r="AC13" s="50"/>
      <c r="AD13" s="50"/>
      <c r="AE13" s="50"/>
      <c r="AF13" s="50"/>
      <c r="AG13" s="50"/>
      <c r="AH13" s="50"/>
      <c r="AI13" s="50"/>
      <c r="AJ13" s="50"/>
      <c r="AK13" s="49"/>
      <c r="AL13" s="369">
        <f>+'2.3 Augex (E)- Real values'!AL13+'2.3 Augex (A) - Real values'!AL13</f>
        <v>0</v>
      </c>
      <c r="AM13" s="369">
        <f>+'2.3 Augex (E)- Real values'!AM13+'2.3 Augex (A) - Real values'!AM13</f>
        <v>5485851.6831892496</v>
      </c>
      <c r="AN13" s="45"/>
      <c r="AO13" s="369">
        <f>+'2.3 Augex (E)- Real values'!AO13+'2.3 Augex (A) - Real values'!AO13</f>
        <v>5682233.9318627538</v>
      </c>
      <c r="AP13" s="369">
        <f>+'2.3 Augex (E)- Real values'!AP13+'2.3 Augex (A) - Real values'!AP13</f>
        <v>1439801.2831087867</v>
      </c>
      <c r="AQ13" s="369">
        <f>+'2.3 Augex (E)- Real values'!AQ13+'2.3 Augex (A) - Real values'!AQ13</f>
        <v>1571757.5776519147</v>
      </c>
      <c r="AR13" s="370">
        <f>SUM(X13,Z13,AL13,AM13,AO13,AP13,AQ13)</f>
        <v>15961775.501228321</v>
      </c>
      <c r="AS13" s="363"/>
      <c r="AT13" s="52"/>
      <c r="AU13" s="364"/>
      <c r="AV13" s="369">
        <f>+'2.3 Augex (E)- Real values'!AV13+'2.3 Augex (A) - Real values'!AV13</f>
        <v>4042793.8765111868</v>
      </c>
      <c r="AW13" s="369">
        <f>+'2.3 Augex (E)- Real values'!AW13+'2.3 Augex (A) - Real values'!AW13</f>
        <v>6056.2303256110363</v>
      </c>
      <c r="AX13" s="369">
        <f>+'2.3 Augex (E)- Real values'!AX13+'2.3 Augex (A) - Real values'!AX13</f>
        <v>0</v>
      </c>
      <c r="AY13" s="33" t="str">
        <f>IF(AR13='Cost incurred - Real Value'!V12,"Yes","No")</f>
        <v>Yes</v>
      </c>
      <c r="AZ13" s="56" t="str">
        <f>IF(AW13='Cost incurred - Real Value'!V133,"Yes","No")</f>
        <v>Yes</v>
      </c>
      <c r="BA13" s="33" t="str">
        <f>IF(AX13='Cost incurred - Real Value'!V191,"Yes","No")</f>
        <v>Yes</v>
      </c>
      <c r="BB13" s="33"/>
      <c r="BC13" s="33"/>
    </row>
    <row r="14" spans="2:76">
      <c r="B14" s="350">
        <f>+'2.3 Augex (A) - Nominal values'!B14</f>
        <v>81642836</v>
      </c>
      <c r="C14" s="58"/>
      <c r="D14" s="58"/>
      <c r="E14" s="58"/>
      <c r="F14" s="58"/>
      <c r="G14" s="58"/>
      <c r="H14" s="58"/>
      <c r="I14" s="58"/>
      <c r="J14" s="58"/>
      <c r="K14" s="58"/>
      <c r="L14" s="58"/>
      <c r="M14" s="59"/>
      <c r="N14" s="60"/>
      <c r="O14" s="61"/>
      <c r="P14" s="61"/>
      <c r="Q14" s="60"/>
      <c r="R14" s="61"/>
      <c r="S14" s="61"/>
      <c r="T14" s="61"/>
      <c r="U14" s="62"/>
      <c r="V14" s="63"/>
      <c r="W14" s="64"/>
      <c r="X14" s="369">
        <f>+'2.3 Augex (E)- Real values'!X14+'2.3 Augex (A) - Real values'!X14</f>
        <v>3143511.9822053434</v>
      </c>
      <c r="Y14" s="375"/>
      <c r="Z14" s="369">
        <f>+'2.3 Augex (E)- Real values'!Z14+'2.3 Augex (A) - Real values'!Z14</f>
        <v>122489.24157446445</v>
      </c>
      <c r="AA14" s="65"/>
      <c r="AB14" s="65"/>
      <c r="AC14" s="65"/>
      <c r="AD14" s="65"/>
      <c r="AE14" s="65"/>
      <c r="AF14" s="65"/>
      <c r="AG14" s="65"/>
      <c r="AH14" s="65"/>
      <c r="AI14" s="65"/>
      <c r="AJ14" s="65"/>
      <c r="AK14" s="64"/>
      <c r="AL14" s="369">
        <f>+'2.3 Augex (E)- Real values'!AL14+'2.3 Augex (A) - Real values'!AL14</f>
        <v>447335.01399058138</v>
      </c>
      <c r="AM14" s="369">
        <f>+'2.3 Augex (E)- Real values'!AM14+'2.3 Augex (A) - Real values'!AM14</f>
        <v>829078.1031571771</v>
      </c>
      <c r="AN14" s="61"/>
      <c r="AO14" s="369">
        <f>+'2.3 Augex (E)- Real values'!AO14+'2.3 Augex (A) - Real values'!AO14</f>
        <v>3237852.9090751582</v>
      </c>
      <c r="AP14" s="369">
        <f>+'2.3 Augex (E)- Real values'!AP14+'2.3 Augex (A) - Real values'!AP14</f>
        <v>0</v>
      </c>
      <c r="AQ14" s="369">
        <f>+'2.3 Augex (E)- Real values'!AQ14+'2.3 Augex (A) - Real values'!AQ14</f>
        <v>170658.02684115461</v>
      </c>
      <c r="AR14" s="371">
        <f t="shared" ref="AR14:AR64" si="0">SUM(X14,Z14,AL14,AM14,AO14,AP14,AQ14)</f>
        <v>7950925.2768438794</v>
      </c>
      <c r="AS14" s="71"/>
      <c r="AT14" s="67"/>
      <c r="AU14" s="365"/>
      <c r="AV14" s="369">
        <f>+'2.3 Augex (E)- Real values'!AV14+'2.3 Augex (A) - Real values'!AV14</f>
        <v>2332336.8444998241</v>
      </c>
      <c r="AW14" s="369">
        <f>+'2.3 Augex (E)- Real values'!AW14+'2.3 Augex (A) - Real values'!AW14</f>
        <v>0</v>
      </c>
      <c r="AX14" s="369">
        <f>+'2.3 Augex (E)- Real values'!AX14+'2.3 Augex (A) - Real values'!AX14</f>
        <v>0</v>
      </c>
      <c r="AY14" s="33" t="str">
        <f>IF(AR14='Cost incurred - Real Value'!V13,"Yes","No")</f>
        <v>Yes</v>
      </c>
      <c r="AZ14" s="56" t="str">
        <f>IF(AW14='Cost incurred - Real Value'!V134,"Yes","No")</f>
        <v>Yes</v>
      </c>
      <c r="BA14" s="33" t="str">
        <f>IF(AX14='Cost incurred - Real Value'!V192,"Yes","No")</f>
        <v>Yes</v>
      </c>
      <c r="BB14" s="33"/>
      <c r="BC14" s="33"/>
    </row>
    <row r="15" spans="2:76">
      <c r="B15" s="350" t="str">
        <f>+'2.3 Augex (A) - Nominal values'!B15</f>
        <v>82647119</v>
      </c>
      <c r="C15" s="58"/>
      <c r="D15" s="58"/>
      <c r="E15" s="58"/>
      <c r="F15" s="58"/>
      <c r="G15" s="58"/>
      <c r="H15" s="58"/>
      <c r="I15" s="58"/>
      <c r="J15" s="58"/>
      <c r="K15" s="58"/>
      <c r="L15" s="58"/>
      <c r="M15" s="59"/>
      <c r="N15" s="60"/>
      <c r="O15" s="61"/>
      <c r="P15" s="61"/>
      <c r="Q15" s="60"/>
      <c r="R15" s="61"/>
      <c r="S15" s="61"/>
      <c r="T15" s="61"/>
      <c r="U15" s="62"/>
      <c r="V15" s="63"/>
      <c r="W15" s="64"/>
      <c r="X15" s="369">
        <f>+'2.3 Augex (E)- Real values'!X15+'2.3 Augex (A) - Real values'!X15</f>
        <v>0</v>
      </c>
      <c r="Y15" s="375"/>
      <c r="Z15" s="369">
        <f>+'2.3 Augex (E)- Real values'!Z15+'2.3 Augex (A) - Real values'!Z15</f>
        <v>0</v>
      </c>
      <c r="AA15" s="65"/>
      <c r="AB15" s="65"/>
      <c r="AC15" s="65"/>
      <c r="AD15" s="65"/>
      <c r="AE15" s="65"/>
      <c r="AF15" s="65"/>
      <c r="AG15" s="65"/>
      <c r="AH15" s="65"/>
      <c r="AI15" s="65"/>
      <c r="AJ15" s="65"/>
      <c r="AK15" s="64"/>
      <c r="AL15" s="369">
        <f>+'2.3 Augex (E)- Real values'!AL15+'2.3 Augex (A) - Real values'!AL15</f>
        <v>0</v>
      </c>
      <c r="AM15" s="369">
        <f>+'2.3 Augex (E)- Real values'!AM15+'2.3 Augex (A) - Real values'!AM15</f>
        <v>5138.4637335465404</v>
      </c>
      <c r="AN15" s="61"/>
      <c r="AO15" s="369">
        <f>+'2.3 Augex (E)- Real values'!AO15+'2.3 Augex (A) - Real values'!AO15</f>
        <v>1187182.9857591568</v>
      </c>
      <c r="AP15" s="369">
        <f>+'2.3 Augex (E)- Real values'!AP15+'2.3 Augex (A) - Real values'!AP15</f>
        <v>0</v>
      </c>
      <c r="AQ15" s="369">
        <f>+'2.3 Augex (E)- Real values'!AQ15+'2.3 Augex (A) - Real values'!AQ15</f>
        <v>199581.10662638035</v>
      </c>
      <c r="AR15" s="371">
        <f t="shared" si="0"/>
        <v>1391902.5561190834</v>
      </c>
      <c r="AS15" s="71"/>
      <c r="AT15" s="67"/>
      <c r="AU15" s="365"/>
      <c r="AV15" s="369">
        <f>+'2.3 Augex (E)- Real values'!AV15+'2.3 Augex (A) - Real values'!AV15</f>
        <v>539414.19151500124</v>
      </c>
      <c r="AW15" s="369">
        <f>+'2.3 Augex (E)- Real values'!AW15+'2.3 Augex (A) - Real values'!AW15</f>
        <v>1239573.4971844249</v>
      </c>
      <c r="AX15" s="369">
        <f>+'2.3 Augex (E)- Real values'!AX15+'2.3 Augex (A) - Real values'!AX15</f>
        <v>4632906.1991635393</v>
      </c>
      <c r="AY15" s="33" t="str">
        <f>IF(AR15='Cost incurred - Real Value'!V14,"Yes","No")</f>
        <v>Yes</v>
      </c>
      <c r="AZ15" s="56" t="str">
        <f>IF(AW15='Cost incurred - Real Value'!V135,"Yes","No")</f>
        <v>Yes</v>
      </c>
      <c r="BA15" s="33" t="str">
        <f>IF(AX15='Cost incurred - Real Value'!V193,"Yes","No")</f>
        <v>Yes</v>
      </c>
      <c r="BB15" s="33"/>
      <c r="BC15" s="33"/>
    </row>
    <row r="16" spans="2:76">
      <c r="B16" s="350" t="str">
        <f>+'2.3 Augex (A) - Nominal values'!B16</f>
        <v>82750215</v>
      </c>
      <c r="C16" s="58"/>
      <c r="D16" s="58"/>
      <c r="E16" s="58"/>
      <c r="F16" s="58"/>
      <c r="G16" s="58"/>
      <c r="H16" s="58"/>
      <c r="I16" s="58"/>
      <c r="J16" s="58"/>
      <c r="K16" s="58"/>
      <c r="L16" s="58"/>
      <c r="M16" s="59"/>
      <c r="N16" s="72"/>
      <c r="O16" s="61"/>
      <c r="P16" s="61"/>
      <c r="Q16" s="60"/>
      <c r="R16" s="61"/>
      <c r="S16" s="61"/>
      <c r="T16" s="61"/>
      <c r="U16" s="62"/>
      <c r="V16" s="63"/>
      <c r="W16" s="64"/>
      <c r="X16" s="369">
        <f>+'2.3 Augex (E)- Real values'!X16+'2.3 Augex (A) - Real values'!X16</f>
        <v>1418952.3370765068</v>
      </c>
      <c r="Y16" s="375"/>
      <c r="Z16" s="369">
        <f>+'2.3 Augex (E)- Real values'!Z16+'2.3 Augex (A) - Real values'!Z16</f>
        <v>116480.32994422298</v>
      </c>
      <c r="AA16" s="65"/>
      <c r="AB16" s="65"/>
      <c r="AC16" s="65"/>
      <c r="AD16" s="65"/>
      <c r="AE16" s="65"/>
      <c r="AF16" s="65"/>
      <c r="AG16" s="65"/>
      <c r="AH16" s="65"/>
      <c r="AI16" s="65"/>
      <c r="AJ16" s="65"/>
      <c r="AK16" s="64"/>
      <c r="AL16" s="369">
        <f>+'2.3 Augex (E)- Real values'!AL16+'2.3 Augex (A) - Real values'!AL16</f>
        <v>225585.74266076335</v>
      </c>
      <c r="AM16" s="369">
        <f>+'2.3 Augex (E)- Real values'!AM16+'2.3 Augex (A) - Real values'!AM16</f>
        <v>1532950.6848240681</v>
      </c>
      <c r="AN16" s="61"/>
      <c r="AO16" s="369">
        <f>+'2.3 Augex (E)- Real values'!AO16+'2.3 Augex (A) - Real values'!AO16</f>
        <v>5459514.5467561595</v>
      </c>
      <c r="AP16" s="369">
        <f>+'2.3 Augex (E)- Real values'!AP16+'2.3 Augex (A) - Real values'!AP16</f>
        <v>5643557.6851516226</v>
      </c>
      <c r="AQ16" s="369">
        <f>+'2.3 Augex (E)- Real values'!AQ16+'2.3 Augex (A) - Real values'!AQ16</f>
        <v>270121.01945713547</v>
      </c>
      <c r="AR16" s="371">
        <f t="shared" si="0"/>
        <v>14667162.34587048</v>
      </c>
      <c r="AS16" s="71"/>
      <c r="AT16" s="67"/>
      <c r="AU16" s="365"/>
      <c r="AV16" s="369">
        <f>+'2.3 Augex (E)- Real values'!AV16+'2.3 Augex (A) - Real values'!AV16</f>
        <v>9537268.7721386328</v>
      </c>
      <c r="AW16" s="369">
        <f>+'2.3 Augex (E)- Real values'!AW16+'2.3 Augex (A) - Real values'!AW16</f>
        <v>131672.48961970911</v>
      </c>
      <c r="AX16" s="369">
        <f>+'2.3 Augex (E)- Real values'!AX16+'2.3 Augex (A) - Real values'!AX16</f>
        <v>56431.486671334002</v>
      </c>
      <c r="AY16" s="33" t="str">
        <f>IF(AR16='Cost incurred - Real Value'!V15,"Yes","No")</f>
        <v>Yes</v>
      </c>
      <c r="AZ16" s="56" t="str">
        <f>IF(AW16='Cost incurred - Real Value'!V136,"Yes","No")</f>
        <v>Yes</v>
      </c>
      <c r="BA16" s="33" t="str">
        <f>IF(AX16='Cost incurred - Real Value'!V194,"Yes","No")</f>
        <v>Yes</v>
      </c>
      <c r="BB16" s="33"/>
      <c r="BC16" s="33"/>
    </row>
    <row r="17" spans="2:55">
      <c r="B17" s="350">
        <f>+'2.3 Augex (A) - Nominal values'!B17</f>
        <v>50086704</v>
      </c>
      <c r="C17" s="58"/>
      <c r="D17" s="58"/>
      <c r="E17" s="58"/>
      <c r="F17" s="58"/>
      <c r="G17" s="58"/>
      <c r="H17" s="58"/>
      <c r="I17" s="58"/>
      <c r="J17" s="58"/>
      <c r="K17" s="58"/>
      <c r="L17" s="58"/>
      <c r="M17" s="59"/>
      <c r="N17" s="72"/>
      <c r="O17" s="61"/>
      <c r="P17" s="61"/>
      <c r="Q17" s="60"/>
      <c r="R17" s="61"/>
      <c r="S17" s="61"/>
      <c r="T17" s="61"/>
      <c r="U17" s="62"/>
      <c r="V17" s="63"/>
      <c r="W17" s="64"/>
      <c r="X17" s="369">
        <f>+'2.3 Augex (E)- Real values'!X17+'2.3 Augex (A) - Real values'!X17</f>
        <v>1543520.0405064097</v>
      </c>
      <c r="Y17" s="375"/>
      <c r="Z17" s="369">
        <f>+'2.3 Augex (E)- Real values'!Z17+'2.3 Augex (A) - Real values'!Z17</f>
        <v>184299.58385072241</v>
      </c>
      <c r="AA17" s="65"/>
      <c r="AB17" s="65"/>
      <c r="AC17" s="65"/>
      <c r="AD17" s="65"/>
      <c r="AE17" s="65"/>
      <c r="AF17" s="65"/>
      <c r="AG17" s="65"/>
      <c r="AH17" s="65"/>
      <c r="AI17" s="65"/>
      <c r="AJ17" s="65"/>
      <c r="AK17" s="64"/>
      <c r="AL17" s="369">
        <f>+'2.3 Augex (E)- Real values'!AL17+'2.3 Augex (A) - Real values'!AL17</f>
        <v>0</v>
      </c>
      <c r="AM17" s="369">
        <f>+'2.3 Augex (E)- Real values'!AM17+'2.3 Augex (A) - Real values'!AM17</f>
        <v>1792431.0416753455</v>
      </c>
      <c r="AN17" s="61"/>
      <c r="AO17" s="369">
        <f>+'2.3 Augex (E)- Real values'!AO17+'2.3 Augex (A) - Real values'!AO17</f>
        <v>4448508.9916823441</v>
      </c>
      <c r="AP17" s="369">
        <f>+'2.3 Augex (E)- Real values'!AP17+'2.3 Augex (A) - Real values'!AP17</f>
        <v>1944774.9145193738</v>
      </c>
      <c r="AQ17" s="369">
        <f>+'2.3 Augex (E)- Real values'!AQ17+'2.3 Augex (A) - Real values'!AQ17</f>
        <v>0</v>
      </c>
      <c r="AR17" s="371">
        <f t="shared" si="0"/>
        <v>9913534.5722341947</v>
      </c>
      <c r="AS17" s="71"/>
      <c r="AT17" s="67"/>
      <c r="AU17" s="365"/>
      <c r="AV17" s="369">
        <f>+'2.3 Augex (E)- Real values'!AV17+'2.3 Augex (A) - Real values'!AV17</f>
        <v>5902358.7926850105</v>
      </c>
      <c r="AW17" s="369">
        <f>+'2.3 Augex (E)- Real values'!AW17+'2.3 Augex (A) - Real values'!AW17</f>
        <v>0</v>
      </c>
      <c r="AX17" s="369">
        <f>+'2.3 Augex (E)- Real values'!AX17+'2.3 Augex (A) - Real values'!AX17</f>
        <v>0</v>
      </c>
      <c r="AY17" s="33" t="str">
        <f>IF(AR17='Cost incurred - Real Value'!V16,"Yes","No")</f>
        <v>Yes</v>
      </c>
      <c r="AZ17" s="56" t="str">
        <f>IF(AW17='Cost incurred - Real Value'!V137,"Yes","No")</f>
        <v>Yes</v>
      </c>
      <c r="BA17" s="33" t="str">
        <f>IF(AX17='Cost incurred - Real Value'!V195,"Yes","No")</f>
        <v>Yes</v>
      </c>
      <c r="BB17" s="33"/>
      <c r="BC17" s="33"/>
    </row>
    <row r="18" spans="2:55">
      <c r="B18" s="350">
        <f>+'2.3 Augex (A) - Nominal values'!B18</f>
        <v>81518239</v>
      </c>
      <c r="C18" s="58"/>
      <c r="D18" s="58"/>
      <c r="E18" s="58"/>
      <c r="F18" s="58"/>
      <c r="G18" s="58"/>
      <c r="H18" s="58"/>
      <c r="I18" s="58"/>
      <c r="J18" s="58"/>
      <c r="K18" s="58"/>
      <c r="L18" s="58"/>
      <c r="M18" s="59"/>
      <c r="N18" s="72"/>
      <c r="O18" s="61"/>
      <c r="P18" s="61"/>
      <c r="Q18" s="72"/>
      <c r="R18" s="61"/>
      <c r="S18" s="61"/>
      <c r="T18" s="61"/>
      <c r="U18" s="62"/>
      <c r="V18" s="63"/>
      <c r="W18" s="64"/>
      <c r="X18" s="369">
        <f>+'2.3 Augex (E)- Real values'!X18+'2.3 Augex (A) - Real values'!X18</f>
        <v>1206201.0696521346</v>
      </c>
      <c r="Y18" s="375"/>
      <c r="Z18" s="369">
        <f>+'2.3 Augex (E)- Real values'!Z18+'2.3 Augex (A) - Real values'!Z18</f>
        <v>157465.12427138945</v>
      </c>
      <c r="AA18" s="65"/>
      <c r="AB18" s="65"/>
      <c r="AC18" s="65"/>
      <c r="AD18" s="65"/>
      <c r="AE18" s="65"/>
      <c r="AF18" s="65"/>
      <c r="AG18" s="65"/>
      <c r="AH18" s="65"/>
      <c r="AI18" s="65"/>
      <c r="AJ18" s="65"/>
      <c r="AK18" s="64"/>
      <c r="AL18" s="369">
        <f>+'2.3 Augex (E)- Real values'!AL18+'2.3 Augex (A) - Real values'!AL18</f>
        <v>0</v>
      </c>
      <c r="AM18" s="369">
        <f>+'2.3 Augex (E)- Real values'!AM18+'2.3 Augex (A) - Real values'!AM18</f>
        <v>5105823.8917396162</v>
      </c>
      <c r="AN18" s="61"/>
      <c r="AO18" s="369">
        <f>+'2.3 Augex (E)- Real values'!AO18+'2.3 Augex (A) - Real values'!AO18</f>
        <v>2099938.6880378812</v>
      </c>
      <c r="AP18" s="369">
        <f>+'2.3 Augex (E)- Real values'!AP18+'2.3 Augex (A) - Real values'!AP18</f>
        <v>2145150.2242695922</v>
      </c>
      <c r="AQ18" s="369">
        <f>+'2.3 Augex (E)- Real values'!AQ18+'2.3 Augex (A) - Real values'!AQ18</f>
        <v>11172.12337734693</v>
      </c>
      <c r="AR18" s="68">
        <f t="shared" si="0"/>
        <v>10725751.121347962</v>
      </c>
      <c r="AS18" s="71"/>
      <c r="AT18" s="67"/>
      <c r="AU18" s="66"/>
      <c r="AV18" s="369">
        <f>+'2.3 Augex (E)- Real values'!AV18+'2.3 Augex (A) - Real values'!AV18</f>
        <v>268047.7134353962</v>
      </c>
      <c r="AW18" s="369">
        <f>+'2.3 Augex (E)- Real values'!AW18+'2.3 Augex (A) - Real values'!AW18</f>
        <v>0</v>
      </c>
      <c r="AX18" s="369">
        <f>+'2.3 Augex (E)- Real values'!AX18+'2.3 Augex (A) - Real values'!AX18</f>
        <v>0</v>
      </c>
      <c r="AY18" s="33" t="str">
        <f>IF(AR18='Cost incurred - Real Value'!V17,"Yes","No")</f>
        <v>Yes</v>
      </c>
      <c r="AZ18" s="56" t="str">
        <f>IF(AW18='Cost incurred - Real Value'!V138,"Yes","No")</f>
        <v>Yes</v>
      </c>
      <c r="BA18" s="33" t="str">
        <f>IF(AX18='Cost incurred - Real Value'!V196,"Yes","No")</f>
        <v>Yes</v>
      </c>
      <c r="BB18" s="33"/>
      <c r="BC18" s="33"/>
    </row>
    <row r="19" spans="2:55">
      <c r="B19" s="350">
        <f>+'2.3 Augex (A) - Nominal values'!B19</f>
        <v>60331401</v>
      </c>
      <c r="C19" s="58"/>
      <c r="D19" s="58"/>
      <c r="E19" s="58"/>
      <c r="F19" s="58"/>
      <c r="G19" s="58"/>
      <c r="H19" s="58"/>
      <c r="I19" s="58"/>
      <c r="J19" s="58"/>
      <c r="K19" s="58"/>
      <c r="L19" s="58"/>
      <c r="M19" s="59"/>
      <c r="N19" s="72"/>
      <c r="O19" s="61"/>
      <c r="P19" s="61"/>
      <c r="Q19" s="72"/>
      <c r="R19" s="61"/>
      <c r="S19" s="61"/>
      <c r="T19" s="61"/>
      <c r="U19" s="62"/>
      <c r="V19" s="63"/>
      <c r="W19" s="64"/>
      <c r="X19" s="369">
        <f>+'2.3 Augex (E)- Real values'!X19+'2.3 Augex (A) - Real values'!X19</f>
        <v>1847029.1510652842</v>
      </c>
      <c r="Y19" s="61"/>
      <c r="Z19" s="369">
        <f>+'2.3 Augex (E)- Real values'!Z19+'2.3 Augex (A) - Real values'!Z19</f>
        <v>14702.614585200625</v>
      </c>
      <c r="AA19" s="65"/>
      <c r="AB19" s="65"/>
      <c r="AC19" s="65"/>
      <c r="AD19" s="65"/>
      <c r="AE19" s="65"/>
      <c r="AF19" s="65"/>
      <c r="AG19" s="65"/>
      <c r="AH19" s="65"/>
      <c r="AI19" s="65"/>
      <c r="AJ19" s="65"/>
      <c r="AK19" s="64"/>
      <c r="AL19" s="369">
        <f>+'2.3 Augex (E)- Real values'!AL19+'2.3 Augex (A) - Real values'!AL19</f>
        <v>0</v>
      </c>
      <c r="AM19" s="369">
        <f>+'2.3 Augex (E)- Real values'!AM19+'2.3 Augex (A) - Real values'!AM19</f>
        <v>4300743.1114898352</v>
      </c>
      <c r="AN19" s="61"/>
      <c r="AO19" s="369">
        <f>+'2.3 Augex (E)- Real values'!AO19+'2.3 Augex (A) - Real values'!AO19</f>
        <v>13629017.659054128</v>
      </c>
      <c r="AP19" s="369">
        <f>+'2.3 Augex (E)- Real values'!AP19+'2.3 Augex (A) - Real values'!AP19</f>
        <v>0</v>
      </c>
      <c r="AQ19" s="369">
        <f>+'2.3 Augex (E)- Real values'!AQ19+'2.3 Augex (A) - Real values'!AQ19</f>
        <v>1217485.8179580674</v>
      </c>
      <c r="AR19" s="68">
        <f t="shared" si="0"/>
        <v>21008978.354152516</v>
      </c>
      <c r="AS19" s="71"/>
      <c r="AT19" s="67"/>
      <c r="AU19" s="66"/>
      <c r="AV19" s="369">
        <f>+'2.3 Augex (E)- Real values'!AV19+'2.3 Augex (A) - Real values'!AV19</f>
        <v>10814133.04453758</v>
      </c>
      <c r="AW19" s="369">
        <f>+'2.3 Augex (E)- Real values'!AW19+'2.3 Augex (A) - Real values'!AW19</f>
        <v>0</v>
      </c>
      <c r="AX19" s="369">
        <f>+'2.3 Augex (E)- Real values'!AX19+'2.3 Augex (A) - Real values'!AX19</f>
        <v>0</v>
      </c>
      <c r="AY19" s="33" t="str">
        <f>IF(AR19='Cost incurred - Real Value'!V18,"Yes","No")</f>
        <v>Yes</v>
      </c>
      <c r="AZ19" s="56" t="str">
        <f>IF(AW19='Cost incurred - Real Value'!V139,"Yes","No")</f>
        <v>Yes</v>
      </c>
      <c r="BA19" s="33" t="str">
        <f>IF(AX19='Cost incurred - Real Value'!V197,"Yes","No")</f>
        <v>Yes</v>
      </c>
      <c r="BB19" s="33"/>
      <c r="BC19" s="33"/>
    </row>
    <row r="20" spans="2:55">
      <c r="B20" s="350">
        <f>+'2.3 Augex (A) - Nominal values'!B20</f>
        <v>60330485</v>
      </c>
      <c r="C20" s="58"/>
      <c r="D20" s="58"/>
      <c r="E20" s="58"/>
      <c r="F20" s="58"/>
      <c r="G20" s="58"/>
      <c r="H20" s="58"/>
      <c r="I20" s="58"/>
      <c r="J20" s="58"/>
      <c r="K20" s="58"/>
      <c r="L20" s="58"/>
      <c r="M20" s="59"/>
      <c r="N20" s="72"/>
      <c r="O20" s="61"/>
      <c r="P20" s="61"/>
      <c r="Q20" s="72"/>
      <c r="R20" s="61"/>
      <c r="S20" s="61"/>
      <c r="T20" s="61"/>
      <c r="U20" s="62"/>
      <c r="V20" s="63"/>
      <c r="W20" s="64"/>
      <c r="X20" s="369">
        <f>+'2.3 Augex (E)- Real values'!X20+'2.3 Augex (A) - Real values'!X20</f>
        <v>2811399.8367979284</v>
      </c>
      <c r="Y20" s="61"/>
      <c r="Z20" s="369">
        <f>+'2.3 Augex (E)- Real values'!Z20+'2.3 Augex (A) - Real values'!Z20</f>
        <v>49731.427383140268</v>
      </c>
      <c r="AA20" s="65"/>
      <c r="AB20" s="65"/>
      <c r="AC20" s="65"/>
      <c r="AD20" s="65"/>
      <c r="AE20" s="65"/>
      <c r="AF20" s="65"/>
      <c r="AG20" s="65"/>
      <c r="AH20" s="65"/>
      <c r="AI20" s="65"/>
      <c r="AJ20" s="65"/>
      <c r="AK20" s="64"/>
      <c r="AL20" s="369">
        <f>+'2.3 Augex (E)- Real values'!AL20+'2.3 Augex (A) - Real values'!AL20</f>
        <v>0</v>
      </c>
      <c r="AM20" s="369">
        <f>+'2.3 Augex (E)- Real values'!AM20+'2.3 Augex (A) - Real values'!AM20</f>
        <v>1473784.1296976309</v>
      </c>
      <c r="AN20" s="61"/>
      <c r="AO20" s="369">
        <f>+'2.3 Augex (E)- Real values'!AO20+'2.3 Augex (A) - Real values'!AO20</f>
        <v>4072222.5770416819</v>
      </c>
      <c r="AP20" s="369">
        <f>+'2.3 Augex (E)- Real values'!AP20+'2.3 Augex (A) - Real values'!AP20</f>
        <v>0</v>
      </c>
      <c r="AQ20" s="369">
        <f>+'2.3 Augex (E)- Real values'!AQ20+'2.3 Augex (A) - Real values'!AQ20</f>
        <v>226513.72373880373</v>
      </c>
      <c r="AR20" s="68">
        <f t="shared" si="0"/>
        <v>8633651.6946591847</v>
      </c>
      <c r="AS20" s="71"/>
      <c r="AT20" s="67"/>
      <c r="AU20" s="66"/>
      <c r="AV20" s="369">
        <f>+'2.3 Augex (E)- Real values'!AV20+'2.3 Augex (A) - Real values'!AV20</f>
        <v>2917236.4024959854</v>
      </c>
      <c r="AW20" s="369">
        <f>+'2.3 Augex (E)- Real values'!AW20+'2.3 Augex (A) - Real values'!AW20</f>
        <v>0</v>
      </c>
      <c r="AX20" s="369">
        <f>+'2.3 Augex (E)- Real values'!AX20+'2.3 Augex (A) - Real values'!AX20</f>
        <v>0</v>
      </c>
      <c r="AY20" s="33" t="str">
        <f>IF(AR20='Cost incurred - Real Value'!V19,"Yes","No")</f>
        <v>Yes</v>
      </c>
      <c r="AZ20" s="56" t="str">
        <f>IF(AW20='Cost incurred - Real Value'!V140,"Yes","No")</f>
        <v>Yes</v>
      </c>
      <c r="BA20" s="33" t="str">
        <f>IF(AX20='Cost incurred - Real Value'!V198,"Yes","No")</f>
        <v>Yes</v>
      </c>
      <c r="BB20" s="33"/>
      <c r="BC20" s="33"/>
    </row>
    <row r="21" spans="2:55">
      <c r="B21" s="350">
        <f>+'2.3 Augex (A) - Nominal values'!B21</f>
        <v>50000098</v>
      </c>
      <c r="C21" s="58"/>
      <c r="D21" s="58"/>
      <c r="E21" s="58"/>
      <c r="F21" s="58"/>
      <c r="G21" s="58"/>
      <c r="H21" s="58"/>
      <c r="I21" s="58"/>
      <c r="J21" s="58"/>
      <c r="K21" s="58"/>
      <c r="L21" s="58"/>
      <c r="M21" s="59"/>
      <c r="N21" s="72"/>
      <c r="O21" s="61"/>
      <c r="P21" s="61"/>
      <c r="Q21" s="72"/>
      <c r="R21" s="61"/>
      <c r="S21" s="61"/>
      <c r="T21" s="61"/>
      <c r="U21" s="62"/>
      <c r="V21" s="63"/>
      <c r="W21" s="64"/>
      <c r="X21" s="369">
        <f>+'2.3 Augex (E)- Real values'!X21+'2.3 Augex (A) - Real values'!X21</f>
        <v>3085910.7272076807</v>
      </c>
      <c r="Y21" s="61"/>
      <c r="Z21" s="369">
        <f>+'2.3 Augex (E)- Real values'!Z21+'2.3 Augex (A) - Real values'!Z21</f>
        <v>0</v>
      </c>
      <c r="AA21" s="65"/>
      <c r="AB21" s="65"/>
      <c r="AC21" s="65"/>
      <c r="AD21" s="65"/>
      <c r="AE21" s="65"/>
      <c r="AF21" s="65"/>
      <c r="AG21" s="65"/>
      <c r="AH21" s="65"/>
      <c r="AI21" s="65"/>
      <c r="AJ21" s="65"/>
      <c r="AK21" s="64"/>
      <c r="AL21" s="369">
        <f>+'2.3 Augex (E)- Real values'!AL21+'2.3 Augex (A) - Real values'!AL21</f>
        <v>0</v>
      </c>
      <c r="AM21" s="369">
        <f>+'2.3 Augex (E)- Real values'!AM21+'2.3 Augex (A) - Real values'!AM21</f>
        <v>1302156.6506733482</v>
      </c>
      <c r="AN21" s="61"/>
      <c r="AO21" s="369">
        <f>+'2.3 Augex (E)- Real values'!AO21+'2.3 Augex (A) - Real values'!AO21</f>
        <v>4461530.7299710205</v>
      </c>
      <c r="AP21" s="369">
        <f>+'2.3 Augex (E)- Real values'!AP21+'2.3 Augex (A) - Real values'!AP21</f>
        <v>0</v>
      </c>
      <c r="AQ21" s="369">
        <f>+'2.3 Augex (E)- Real values'!AQ21+'2.3 Augex (A) - Real values'!AQ21</f>
        <v>245324.79138204333</v>
      </c>
      <c r="AR21" s="68">
        <f t="shared" si="0"/>
        <v>9094922.8992340919</v>
      </c>
      <c r="AS21" s="71"/>
      <c r="AT21" s="67"/>
      <c r="AU21" s="66"/>
      <c r="AV21" s="369">
        <f>+'2.3 Augex (E)- Real values'!AV21+'2.3 Augex (A) - Real values'!AV21</f>
        <v>3232919.7456696453</v>
      </c>
      <c r="AW21" s="369">
        <f>+'2.3 Augex (E)- Real values'!AW21+'2.3 Augex (A) - Real values'!AW21</f>
        <v>0</v>
      </c>
      <c r="AX21" s="369">
        <f>+'2.3 Augex (E)- Real values'!AX21+'2.3 Augex (A) - Real values'!AX21</f>
        <v>0</v>
      </c>
      <c r="AY21" s="33" t="str">
        <f>IF(AR21='Cost incurred - Real Value'!V20,"Yes","No")</f>
        <v>Yes</v>
      </c>
      <c r="AZ21" s="56" t="str">
        <f>IF(AW21='Cost incurred - Real Value'!V141,"Yes","No")</f>
        <v>Yes</v>
      </c>
      <c r="BA21" s="33" t="str">
        <f>IF(AX21='Cost incurred - Real Value'!V199,"Yes","No")</f>
        <v>Yes</v>
      </c>
      <c r="BB21" s="33"/>
      <c r="BC21" s="33"/>
    </row>
    <row r="22" spans="2:55">
      <c r="B22" s="350">
        <f>+'2.3 Augex (A) - Nominal values'!B22</f>
        <v>50000188</v>
      </c>
      <c r="C22" s="58"/>
      <c r="D22" s="58"/>
      <c r="E22" s="58"/>
      <c r="F22" s="58"/>
      <c r="G22" s="58"/>
      <c r="H22" s="58"/>
      <c r="I22" s="58"/>
      <c r="J22" s="58"/>
      <c r="K22" s="58"/>
      <c r="L22" s="58"/>
      <c r="M22" s="59"/>
      <c r="N22" s="72"/>
      <c r="O22" s="61"/>
      <c r="P22" s="61"/>
      <c r="Q22" s="60"/>
      <c r="R22" s="61"/>
      <c r="S22" s="61"/>
      <c r="T22" s="61"/>
      <c r="U22" s="62"/>
      <c r="V22" s="63"/>
      <c r="W22" s="64"/>
      <c r="X22" s="369">
        <f>+'2.3 Augex (E)- Real values'!X22+'2.3 Augex (A) - Real values'!X22</f>
        <v>2262725.9449493815</v>
      </c>
      <c r="Y22" s="61"/>
      <c r="Z22" s="369">
        <f>+'2.3 Augex (E)- Real values'!Z22+'2.3 Augex (A) - Real values'!Z22</f>
        <v>0</v>
      </c>
      <c r="AA22" s="65"/>
      <c r="AB22" s="65"/>
      <c r="AC22" s="65"/>
      <c r="AD22" s="65"/>
      <c r="AE22" s="65"/>
      <c r="AF22" s="65"/>
      <c r="AG22" s="65"/>
      <c r="AH22" s="65"/>
      <c r="AI22" s="65"/>
      <c r="AJ22" s="65"/>
      <c r="AK22" s="64"/>
      <c r="AL22" s="369">
        <f>+'2.3 Augex (E)- Real values'!AL22+'2.3 Augex (A) - Real values'!AL22</f>
        <v>0</v>
      </c>
      <c r="AM22" s="369">
        <f>+'2.3 Augex (E)- Real values'!AM22+'2.3 Augex (A) - Real values'!AM22</f>
        <v>860499.65164140542</v>
      </c>
      <c r="AN22" s="61"/>
      <c r="AO22" s="369">
        <f>+'2.3 Augex (E)- Real values'!AO22+'2.3 Augex (A) - Real values'!AO22</f>
        <v>6611607.7206596117</v>
      </c>
      <c r="AP22" s="369">
        <f>+'2.3 Augex (E)- Real values'!AP22+'2.3 Augex (A) - Real values'!AP22</f>
        <v>0</v>
      </c>
      <c r="AQ22" s="369">
        <f>+'2.3 Augex (E)- Real values'!AQ22+'2.3 Augex (A) - Real values'!AQ22</f>
        <v>89877.424238300999</v>
      </c>
      <c r="AR22" s="68">
        <f t="shared" si="0"/>
        <v>9824710.7414887007</v>
      </c>
      <c r="AS22" s="71"/>
      <c r="AT22" s="67"/>
      <c r="AU22" s="66"/>
      <c r="AV22" s="369">
        <f>+'2.3 Augex (E)- Real values'!AV22+'2.3 Augex (A) - Real values'!AV22</f>
        <v>5716098.5296270037</v>
      </c>
      <c r="AW22" s="369">
        <f>+'2.3 Augex (E)- Real values'!AW22+'2.3 Augex (A) - Real values'!AW22</f>
        <v>0</v>
      </c>
      <c r="AX22" s="369">
        <f>+'2.3 Augex (E)- Real values'!AX22+'2.3 Augex (A) - Real values'!AX22</f>
        <v>0</v>
      </c>
      <c r="AY22" s="33" t="str">
        <f>IF(AR22='Cost incurred - Real Value'!V21,"Yes","No")</f>
        <v>Yes</v>
      </c>
      <c r="AZ22" s="56" t="str">
        <f>IF(AW22='Cost incurred - Real Value'!V142,"Yes","No")</f>
        <v>Yes</v>
      </c>
      <c r="BA22" s="33" t="str">
        <f>IF(AX22='Cost incurred - Real Value'!V200,"Yes","No")</f>
        <v>Yes</v>
      </c>
      <c r="BB22" s="33"/>
      <c r="BC22" s="33"/>
    </row>
    <row r="23" spans="2:55">
      <c r="B23" s="350" t="str">
        <f>+'2.3 Augex (A) - Nominal values'!B23</f>
        <v>20006664</v>
      </c>
      <c r="C23" s="58"/>
      <c r="D23" s="58"/>
      <c r="E23" s="58"/>
      <c r="F23" s="58"/>
      <c r="G23" s="58"/>
      <c r="H23" s="58"/>
      <c r="I23" s="58"/>
      <c r="J23" s="58"/>
      <c r="K23" s="58"/>
      <c r="L23" s="58"/>
      <c r="M23" s="59"/>
      <c r="N23" s="72"/>
      <c r="O23" s="61"/>
      <c r="P23" s="61"/>
      <c r="Q23" s="72"/>
      <c r="R23" s="61"/>
      <c r="S23" s="61"/>
      <c r="T23" s="61"/>
      <c r="U23" s="62"/>
      <c r="V23" s="63"/>
      <c r="W23" s="64"/>
      <c r="X23" s="369">
        <f>+'2.3 Augex (E)- Real values'!X23+'2.3 Augex (A) - Real values'!X23</f>
        <v>0</v>
      </c>
      <c r="Y23" s="61"/>
      <c r="Z23" s="369">
        <f>+'2.3 Augex (E)- Real values'!Z23+'2.3 Augex (A) - Real values'!Z23</f>
        <v>14895.333823436637</v>
      </c>
      <c r="AA23" s="65"/>
      <c r="AB23" s="65"/>
      <c r="AC23" s="65"/>
      <c r="AD23" s="65"/>
      <c r="AE23" s="65"/>
      <c r="AF23" s="65"/>
      <c r="AG23" s="65"/>
      <c r="AH23" s="65"/>
      <c r="AI23" s="65"/>
      <c r="AJ23" s="65"/>
      <c r="AK23" s="64"/>
      <c r="AL23" s="369">
        <f>+'2.3 Augex (E)- Real values'!AL23+'2.3 Augex (A) - Real values'!AL23</f>
        <v>0</v>
      </c>
      <c r="AM23" s="369">
        <f>+'2.3 Augex (E)- Real values'!AM23+'2.3 Augex (A) - Real values'!AM23</f>
        <v>2394023.6870959462</v>
      </c>
      <c r="AN23" s="61"/>
      <c r="AO23" s="369">
        <f>+'2.3 Augex (E)- Real values'!AO23+'2.3 Augex (A) - Real values'!AO23</f>
        <v>3396759.6116045346</v>
      </c>
      <c r="AP23" s="369">
        <f>+'2.3 Augex (E)- Real values'!AP23+'2.3 Augex (A) - Real values'!AP23</f>
        <v>0</v>
      </c>
      <c r="AQ23" s="369">
        <f>+'2.3 Augex (E)- Real values'!AQ23+'2.3 Augex (A) - Real values'!AQ23</f>
        <v>1416080.3007634135</v>
      </c>
      <c r="AR23" s="68">
        <f t="shared" si="0"/>
        <v>7221758.93328733</v>
      </c>
      <c r="AS23" s="71"/>
      <c r="AT23" s="67"/>
      <c r="AU23" s="66"/>
      <c r="AV23" s="369">
        <f>+'2.3 Augex (E)- Real values'!AV23+'2.3 Augex (A) - Real values'!AV23</f>
        <v>746132.36176209943</v>
      </c>
      <c r="AW23" s="369">
        <f>+'2.3 Augex (E)- Real values'!AW23+'2.3 Augex (A) - Real values'!AW23</f>
        <v>0</v>
      </c>
      <c r="AX23" s="369">
        <f>+'2.3 Augex (E)- Real values'!AX23+'2.3 Augex (A) - Real values'!AX23</f>
        <v>3633.7381953666213</v>
      </c>
      <c r="AY23" s="33" t="str">
        <f>IF(AR23='Cost incurred - Real Value'!V22,"Yes","No")</f>
        <v>Yes</v>
      </c>
      <c r="AZ23" s="56" t="str">
        <f>IF(AW23='Cost incurred - Real Value'!V143,"Yes","No")</f>
        <v>Yes</v>
      </c>
      <c r="BA23" s="33" t="str">
        <f>IF(AX23='Cost incurred - Real Value'!V201,"Yes","No")</f>
        <v>Yes</v>
      </c>
      <c r="BB23" s="33"/>
      <c r="BC23" s="33"/>
    </row>
    <row r="24" spans="2:55">
      <c r="B24" s="350" t="str">
        <f>+'2.3 Augex (A) - Nominal values'!B24</f>
        <v>82709921</v>
      </c>
      <c r="C24" s="58"/>
      <c r="D24" s="58"/>
      <c r="E24" s="58"/>
      <c r="F24" s="58"/>
      <c r="G24" s="58"/>
      <c r="H24" s="58"/>
      <c r="I24" s="58"/>
      <c r="J24" s="58"/>
      <c r="K24" s="58"/>
      <c r="L24" s="58"/>
      <c r="M24" s="61"/>
      <c r="N24" s="72"/>
      <c r="O24" s="61"/>
      <c r="P24" s="61"/>
      <c r="Q24" s="72"/>
      <c r="R24" s="61"/>
      <c r="S24" s="61"/>
      <c r="T24" s="61"/>
      <c r="U24" s="62"/>
      <c r="V24" s="63"/>
      <c r="W24" s="64"/>
      <c r="X24" s="369">
        <f>+'2.3 Augex (E)- Real values'!X24+'2.3 Augex (A) - Real values'!X24</f>
        <v>0</v>
      </c>
      <c r="Y24" s="61"/>
      <c r="Z24" s="369">
        <f>+'2.3 Augex (E)- Real values'!Z24+'2.3 Augex (A) - Real values'!Z24</f>
        <v>130029.44189690055</v>
      </c>
      <c r="AA24" s="65"/>
      <c r="AB24" s="65"/>
      <c r="AC24" s="65"/>
      <c r="AD24" s="65"/>
      <c r="AE24" s="65"/>
      <c r="AF24" s="65"/>
      <c r="AG24" s="65"/>
      <c r="AH24" s="65"/>
      <c r="AI24" s="65"/>
      <c r="AJ24" s="65"/>
      <c r="AK24" s="64"/>
      <c r="AL24" s="369">
        <f>+'2.3 Augex (E)- Real values'!AL24+'2.3 Augex (A) - Real values'!AL24</f>
        <v>0</v>
      </c>
      <c r="AM24" s="369">
        <f>+'2.3 Augex (E)- Real values'!AM24+'2.3 Augex (A) - Real values'!AM24</f>
        <v>6047910.4786834521</v>
      </c>
      <c r="AN24" s="61"/>
      <c r="AO24" s="369">
        <f>+'2.3 Augex (E)- Real values'!AO24+'2.3 Augex (A) - Real values'!AO24</f>
        <v>16055647.038725702</v>
      </c>
      <c r="AP24" s="369">
        <f>+'2.3 Augex (E)- Real values'!AP24+'2.3 Augex (A) - Real values'!AP24</f>
        <v>313114.14180542884</v>
      </c>
      <c r="AQ24" s="369">
        <f>+'2.3 Augex (E)- Real values'!AQ24+'2.3 Augex (A) - Real values'!AQ24</f>
        <v>1171834.0026540405</v>
      </c>
      <c r="AR24" s="68">
        <f t="shared" si="0"/>
        <v>23718535.103765525</v>
      </c>
      <c r="AS24" s="71"/>
      <c r="AT24" s="67"/>
      <c r="AU24" s="66"/>
      <c r="AV24" s="369">
        <f>+'2.3 Augex (E)- Real values'!AV24+'2.3 Augex (A) - Real values'!AV24</f>
        <v>12086548.616274679</v>
      </c>
      <c r="AW24" s="369">
        <f>+'2.3 Augex (E)- Real values'!AW24+'2.3 Augex (A) - Real values'!AW24</f>
        <v>0</v>
      </c>
      <c r="AX24" s="369">
        <f>+'2.3 Augex (E)- Real values'!AX24+'2.3 Augex (A) - Real values'!AX24</f>
        <v>2312.3777504641544</v>
      </c>
      <c r="AY24" s="33" t="str">
        <f>IF(AR24='Cost incurred - Real Value'!V23,"Yes","No")</f>
        <v>Yes</v>
      </c>
      <c r="AZ24" s="56" t="str">
        <f>IF(AW24='Cost incurred - Real Value'!V144,"Yes","No")</f>
        <v>Yes</v>
      </c>
      <c r="BA24" s="33" t="str">
        <f>IF(AX24='Cost incurred - Real Value'!V202,"Yes","No")</f>
        <v>Yes</v>
      </c>
      <c r="BB24" s="33"/>
      <c r="BC24" s="33"/>
    </row>
    <row r="25" spans="2:55">
      <c r="B25" s="350">
        <f>+'2.3 Augex (A) - Nominal values'!B25</f>
        <v>82613011</v>
      </c>
      <c r="C25" s="58"/>
      <c r="D25" s="58"/>
      <c r="E25" s="58"/>
      <c r="F25" s="58"/>
      <c r="G25" s="58"/>
      <c r="H25" s="58"/>
      <c r="I25" s="58"/>
      <c r="J25" s="58"/>
      <c r="K25" s="58"/>
      <c r="L25" s="58"/>
      <c r="M25" s="61"/>
      <c r="N25" s="72"/>
      <c r="O25" s="61"/>
      <c r="P25" s="61"/>
      <c r="Q25" s="72"/>
      <c r="R25" s="61"/>
      <c r="S25" s="61"/>
      <c r="T25" s="61"/>
      <c r="U25" s="62"/>
      <c r="V25" s="63"/>
      <c r="W25" s="64"/>
      <c r="X25" s="369">
        <f>+'2.3 Augex (E)- Real values'!X25+'2.3 Augex (A) - Real values'!X25</f>
        <v>1035522.2400775232</v>
      </c>
      <c r="Y25" s="61"/>
      <c r="Z25" s="369">
        <f>+'2.3 Augex (E)- Real values'!Z25+'2.3 Augex (A) - Real values'!Z25</f>
        <v>157364.53517611339</v>
      </c>
      <c r="AA25" s="65"/>
      <c r="AB25" s="65"/>
      <c r="AC25" s="65"/>
      <c r="AD25" s="65"/>
      <c r="AE25" s="65"/>
      <c r="AF25" s="65"/>
      <c r="AG25" s="65"/>
      <c r="AH25" s="65"/>
      <c r="AI25" s="65"/>
      <c r="AJ25" s="65"/>
      <c r="AK25" s="64"/>
      <c r="AL25" s="369">
        <f>+'2.3 Augex (E)- Real values'!AL25+'2.3 Augex (A) - Real values'!AL25</f>
        <v>0</v>
      </c>
      <c r="AM25" s="369">
        <f>+'2.3 Augex (E)- Real values'!AM25+'2.3 Augex (A) - Real values'!AM25</f>
        <v>1364903.9868003898</v>
      </c>
      <c r="AN25" s="61"/>
      <c r="AO25" s="369">
        <f>+'2.3 Augex (E)- Real values'!AO25+'2.3 Augex (A) - Real values'!AO25</f>
        <v>6445758.2713093664</v>
      </c>
      <c r="AP25" s="369">
        <f>+'2.3 Augex (E)- Real values'!AP25+'2.3 Augex (A) - Real values'!AP25</f>
        <v>619268.98562052194</v>
      </c>
      <c r="AQ25" s="369">
        <f>+'2.3 Augex (E)- Real values'!AQ25+'2.3 Augex (A) - Real values'!AQ25</f>
        <v>327419.09991868789</v>
      </c>
      <c r="AR25" s="68">
        <f t="shared" si="0"/>
        <v>9950237.1189026032</v>
      </c>
      <c r="AS25" s="71"/>
      <c r="AT25" s="67"/>
      <c r="AU25" s="66"/>
      <c r="AV25" s="369">
        <f>+'2.3 Augex (E)- Real values'!AV25+'2.3 Augex (A) - Real values'!AV25</f>
        <v>5833934.3330257218</v>
      </c>
      <c r="AW25" s="369">
        <f>+'2.3 Augex (E)- Real values'!AW25+'2.3 Augex (A) - Real values'!AW25</f>
        <v>0</v>
      </c>
      <c r="AX25" s="369">
        <f>+'2.3 Augex (E)- Real values'!AX25+'2.3 Augex (A) - Real values'!AX25</f>
        <v>0</v>
      </c>
      <c r="AY25" s="33" t="str">
        <f>IF(AR25='Cost incurred - Real Value'!V24,"Yes","No")</f>
        <v>Yes</v>
      </c>
      <c r="AZ25" s="56" t="str">
        <f>IF(AW25='Cost incurred - Real Value'!V145,"Yes","No")</f>
        <v>Yes</v>
      </c>
      <c r="BA25" s="33" t="str">
        <f>IF(AX25='Cost incurred - Real Value'!V203,"Yes","No")</f>
        <v>Yes</v>
      </c>
      <c r="BB25" s="33"/>
      <c r="BC25" s="33"/>
    </row>
    <row r="26" spans="2:55">
      <c r="B26" s="350">
        <f>+'2.3 Augex (A) - Nominal values'!B26</f>
        <v>82550255</v>
      </c>
      <c r="C26" s="58"/>
      <c r="D26" s="58"/>
      <c r="E26" s="58"/>
      <c r="F26" s="58"/>
      <c r="G26" s="58"/>
      <c r="H26" s="58"/>
      <c r="I26" s="58"/>
      <c r="J26" s="58"/>
      <c r="K26" s="58"/>
      <c r="L26" s="58"/>
      <c r="M26" s="61"/>
      <c r="N26" s="72"/>
      <c r="O26" s="61"/>
      <c r="P26" s="61"/>
      <c r="Q26" s="72"/>
      <c r="R26" s="61"/>
      <c r="S26" s="61"/>
      <c r="T26" s="61"/>
      <c r="U26" s="62"/>
      <c r="V26" s="63"/>
      <c r="W26" s="64"/>
      <c r="X26" s="369">
        <f>+'2.3 Augex (E)- Real values'!X26+'2.3 Augex (A) - Real values'!X26</f>
        <v>2146669.1427955464</v>
      </c>
      <c r="Y26" s="61"/>
      <c r="Z26" s="369">
        <f>+'2.3 Augex (E)- Real values'!Z26+'2.3 Augex (A) - Real values'!Z26</f>
        <v>95143.605296073991</v>
      </c>
      <c r="AA26" s="65"/>
      <c r="AB26" s="65"/>
      <c r="AC26" s="65"/>
      <c r="AD26" s="65"/>
      <c r="AE26" s="65"/>
      <c r="AF26" s="65"/>
      <c r="AG26" s="65"/>
      <c r="AH26" s="65"/>
      <c r="AI26" s="65"/>
      <c r="AJ26" s="65"/>
      <c r="AK26" s="64"/>
      <c r="AL26" s="369">
        <f>+'2.3 Augex (E)- Real values'!AL26+'2.3 Augex (A) - Real values'!AL26</f>
        <v>0</v>
      </c>
      <c r="AM26" s="369">
        <f>+'2.3 Augex (E)- Real values'!AM26+'2.3 Augex (A) - Real values'!AM26</f>
        <v>2878521.2681514868</v>
      </c>
      <c r="AN26" s="61"/>
      <c r="AO26" s="369">
        <f>+'2.3 Augex (E)- Real values'!AO26+'2.3 Augex (A) - Real values'!AO26</f>
        <v>5504965.2280800864</v>
      </c>
      <c r="AP26" s="369">
        <f>+'2.3 Augex (E)- Real values'!AP26+'2.3 Augex (A) - Real values'!AP26</f>
        <v>0</v>
      </c>
      <c r="AQ26" s="369">
        <f>+'2.3 Augex (E)- Real values'!AQ26+'2.3 Augex (A) - Real values'!AQ26</f>
        <v>313476.14248613908</v>
      </c>
      <c r="AR26" s="68">
        <f t="shared" si="0"/>
        <v>10938775.386809332</v>
      </c>
      <c r="AS26" s="71"/>
      <c r="AT26" s="67"/>
      <c r="AU26" s="66"/>
      <c r="AV26" s="369">
        <f>+'2.3 Augex (E)- Real values'!AV26+'2.3 Augex (A) - Real values'!AV26</f>
        <v>2072682.0155498544</v>
      </c>
      <c r="AW26" s="369">
        <f>+'2.3 Augex (E)- Real values'!AW26+'2.3 Augex (A) - Real values'!AW26</f>
        <v>0</v>
      </c>
      <c r="AX26" s="369">
        <f>+'2.3 Augex (E)- Real values'!AX26+'2.3 Augex (A) - Real values'!AX26</f>
        <v>0</v>
      </c>
      <c r="AY26" s="33" t="str">
        <f>IF(AR26='Cost incurred - Real Value'!V25,"Yes","No")</f>
        <v>Yes</v>
      </c>
      <c r="AZ26" s="56" t="str">
        <f>IF(AW26='Cost incurred - Real Value'!V146,"Yes","No")</f>
        <v>Yes</v>
      </c>
      <c r="BA26" s="33" t="str">
        <f>IF(AX26='Cost incurred - Real Value'!V204,"Yes","No")</f>
        <v>Yes</v>
      </c>
      <c r="BB26" s="33"/>
      <c r="BC26" s="33"/>
    </row>
    <row r="27" spans="2:55">
      <c r="B27" s="350">
        <f>+'2.3 Augex (A) - Nominal values'!B27</f>
        <v>82618594</v>
      </c>
      <c r="C27" s="58"/>
      <c r="D27" s="58"/>
      <c r="E27" s="58"/>
      <c r="F27" s="58"/>
      <c r="G27" s="58"/>
      <c r="H27" s="58"/>
      <c r="I27" s="58"/>
      <c r="J27" s="58"/>
      <c r="K27" s="58"/>
      <c r="L27" s="58"/>
      <c r="M27" s="61"/>
      <c r="N27" s="72"/>
      <c r="O27" s="61"/>
      <c r="P27" s="61"/>
      <c r="Q27" s="72"/>
      <c r="R27" s="61"/>
      <c r="S27" s="61"/>
      <c r="T27" s="61"/>
      <c r="U27" s="62"/>
      <c r="V27" s="63"/>
      <c r="W27" s="64"/>
      <c r="X27" s="369">
        <f>+'2.3 Augex (E)- Real values'!X27+'2.3 Augex (A) - Real values'!X27</f>
        <v>3196401.1007224289</v>
      </c>
      <c r="Y27" s="61"/>
      <c r="Z27" s="369">
        <f>+'2.3 Augex (E)- Real values'!Z27+'2.3 Augex (A) - Real values'!Z27</f>
        <v>175721.85318118596</v>
      </c>
      <c r="AA27" s="65"/>
      <c r="AB27" s="65"/>
      <c r="AC27" s="65"/>
      <c r="AD27" s="65"/>
      <c r="AE27" s="65"/>
      <c r="AF27" s="65"/>
      <c r="AG27" s="65"/>
      <c r="AH27" s="65"/>
      <c r="AI27" s="65"/>
      <c r="AJ27" s="65"/>
      <c r="AK27" s="64"/>
      <c r="AL27" s="369">
        <f>+'2.3 Augex (E)- Real values'!AL27+'2.3 Augex (A) - Real values'!AL27</f>
        <v>733419.86508581601</v>
      </c>
      <c r="AM27" s="369">
        <f>+'2.3 Augex (E)- Real values'!AM27+'2.3 Augex (A) - Real values'!AM27</f>
        <v>2592542.2712323256</v>
      </c>
      <c r="AN27" s="61"/>
      <c r="AO27" s="369">
        <f>+'2.3 Augex (E)- Real values'!AO27+'2.3 Augex (A) - Real values'!AO27</f>
        <v>3542003.1194402338</v>
      </c>
      <c r="AP27" s="369">
        <f>+'2.3 Augex (E)- Real values'!AP27+'2.3 Augex (A) - Real values'!AP27</f>
        <v>7530283.6712739849</v>
      </c>
      <c r="AQ27" s="369">
        <f>+'2.3 Augex (E)- Real values'!AQ27+'2.3 Augex (A) - Real values'!AQ27</f>
        <v>158874.95543065909</v>
      </c>
      <c r="AR27" s="68">
        <f t="shared" si="0"/>
        <v>17929246.836366635</v>
      </c>
      <c r="AS27" s="71"/>
      <c r="AT27" s="67"/>
      <c r="AU27" s="66"/>
      <c r="AV27" s="369">
        <f>+'2.3 Augex (E)- Real values'!AV27+'2.3 Augex (A) - Real values'!AV27</f>
        <v>9730136.4434373938</v>
      </c>
      <c r="AW27" s="369">
        <f>+'2.3 Augex (E)- Real values'!AW27+'2.3 Augex (A) - Real values'!AW27</f>
        <v>0</v>
      </c>
      <c r="AX27" s="369">
        <f>+'2.3 Augex (E)- Real values'!AX27+'2.3 Augex (A) - Real values'!AX27</f>
        <v>0</v>
      </c>
      <c r="AY27" s="33" t="str">
        <f>IF(AR27='Cost incurred - Real Value'!V26,"Yes","No")</f>
        <v>Yes</v>
      </c>
      <c r="AZ27" s="56" t="str">
        <f>IF(AW27='Cost incurred - Real Value'!V147,"Yes","No")</f>
        <v>Yes</v>
      </c>
      <c r="BA27" s="33" t="str">
        <f>IF(AX27='Cost incurred - Real Value'!V205,"Yes","No")</f>
        <v>Yes</v>
      </c>
      <c r="BB27" s="33"/>
      <c r="BC27" s="33"/>
    </row>
    <row r="28" spans="2:55">
      <c r="B28" s="350">
        <f>+'2.3 Augex (A) - Nominal values'!B28</f>
        <v>82772842</v>
      </c>
      <c r="C28" s="58"/>
      <c r="D28" s="58"/>
      <c r="E28" s="58"/>
      <c r="F28" s="58"/>
      <c r="G28" s="58"/>
      <c r="H28" s="58"/>
      <c r="I28" s="58"/>
      <c r="J28" s="58"/>
      <c r="K28" s="58"/>
      <c r="L28" s="58"/>
      <c r="M28" s="61"/>
      <c r="N28" s="60"/>
      <c r="O28" s="61"/>
      <c r="P28" s="61"/>
      <c r="Q28" s="60"/>
      <c r="R28" s="61"/>
      <c r="S28" s="61"/>
      <c r="T28" s="61"/>
      <c r="U28" s="62"/>
      <c r="V28" s="63"/>
      <c r="W28" s="64"/>
      <c r="X28" s="369">
        <f>+'2.3 Augex (E)- Real values'!X28+'2.3 Augex (A) - Real values'!X28</f>
        <v>781337.92393533315</v>
      </c>
      <c r="Y28" s="61"/>
      <c r="Z28" s="369">
        <f>+'2.3 Augex (E)- Real values'!Z28+'2.3 Augex (A) - Real values'!Z28</f>
        <v>197895.12070474419</v>
      </c>
      <c r="AA28" s="65"/>
      <c r="AB28" s="65"/>
      <c r="AC28" s="65"/>
      <c r="AD28" s="65"/>
      <c r="AE28" s="65"/>
      <c r="AF28" s="65"/>
      <c r="AG28" s="65"/>
      <c r="AH28" s="65"/>
      <c r="AI28" s="65"/>
      <c r="AJ28" s="65"/>
      <c r="AK28" s="64"/>
      <c r="AL28" s="369">
        <f>+'2.3 Augex (E)- Real values'!AL28+'2.3 Augex (A) - Real values'!AL28</f>
        <v>180679.98350554644</v>
      </c>
      <c r="AM28" s="369">
        <f>+'2.3 Augex (E)- Real values'!AM28+'2.3 Augex (A) - Real values'!AM28</f>
        <v>1705788.6440241346</v>
      </c>
      <c r="AN28" s="61"/>
      <c r="AO28" s="369">
        <f>+'2.3 Augex (E)- Real values'!AO28+'2.3 Augex (A) - Real values'!AO28</f>
        <v>6771095.5866480805</v>
      </c>
      <c r="AP28" s="369">
        <f>+'2.3 Augex (E)- Real values'!AP28+'2.3 Augex (A) - Real values'!AP28</f>
        <v>4436409.9960360033</v>
      </c>
      <c r="AQ28" s="369">
        <f>+'2.3 Augex (E)- Real values'!AQ28+'2.3 Augex (A) - Real values'!AQ28</f>
        <v>354142.32575104287</v>
      </c>
      <c r="AR28" s="68">
        <f t="shared" si="0"/>
        <v>14427349.580604883</v>
      </c>
      <c r="AS28" s="71"/>
      <c r="AT28" s="67"/>
      <c r="AU28" s="66"/>
      <c r="AV28" s="369">
        <f>+'2.3 Augex (E)- Real values'!AV28+'2.3 Augex (A) - Real values'!AV28</f>
        <v>9740779.4583984502</v>
      </c>
      <c r="AW28" s="369">
        <f>+'2.3 Augex (E)- Real values'!AW28+'2.3 Augex (A) - Real values'!AW28</f>
        <v>0</v>
      </c>
      <c r="AX28" s="369">
        <f>+'2.3 Augex (E)- Real values'!AX28+'2.3 Augex (A) - Real values'!AX28</f>
        <v>0</v>
      </c>
      <c r="AY28" s="33" t="str">
        <f>IF(AR28='Cost incurred - Real Value'!V27,"Yes","No")</f>
        <v>Yes</v>
      </c>
      <c r="AZ28" s="56" t="str">
        <f>IF(AW28='Cost incurred - Real Value'!V148,"Yes","No")</f>
        <v>Yes</v>
      </c>
      <c r="BA28" s="33" t="str">
        <f>IF(AX28='Cost incurred - Real Value'!V206,"Yes","No")</f>
        <v>Yes</v>
      </c>
      <c r="BB28" s="33"/>
      <c r="BC28" s="33"/>
    </row>
    <row r="29" spans="2:55">
      <c r="B29" s="350" t="str">
        <f>+'2.3 Augex (A) - Nominal values'!B29</f>
        <v>20020706</v>
      </c>
      <c r="C29" s="58"/>
      <c r="D29" s="58"/>
      <c r="E29" s="58"/>
      <c r="F29" s="58"/>
      <c r="G29" s="58"/>
      <c r="H29" s="58"/>
      <c r="I29" s="58"/>
      <c r="J29" s="58"/>
      <c r="K29" s="58"/>
      <c r="L29" s="58"/>
      <c r="M29" s="61"/>
      <c r="N29" s="60"/>
      <c r="O29" s="61"/>
      <c r="P29" s="61"/>
      <c r="Q29" s="60"/>
      <c r="R29" s="61"/>
      <c r="S29" s="61"/>
      <c r="T29" s="61"/>
      <c r="U29" s="62"/>
      <c r="V29" s="63"/>
      <c r="W29" s="64"/>
      <c r="X29" s="369">
        <f>+'2.3 Augex (E)- Real values'!X29+'2.3 Augex (A) - Real values'!X29</f>
        <v>708395.34227650578</v>
      </c>
      <c r="Y29" s="61"/>
      <c r="Z29" s="369">
        <f>+'2.3 Augex (E)- Real values'!Z29+'2.3 Augex (A) - Real values'!Z29</f>
        <v>137448.86069204417</v>
      </c>
      <c r="AA29" s="65"/>
      <c r="AB29" s="65"/>
      <c r="AC29" s="65"/>
      <c r="AD29" s="65"/>
      <c r="AE29" s="65"/>
      <c r="AF29" s="65"/>
      <c r="AG29" s="65"/>
      <c r="AH29" s="65"/>
      <c r="AI29" s="65"/>
      <c r="AJ29" s="65"/>
      <c r="AK29" s="64"/>
      <c r="AL29" s="369">
        <f>+'2.3 Augex (E)- Real values'!AL29+'2.3 Augex (A) - Real values'!AL29</f>
        <v>0</v>
      </c>
      <c r="AM29" s="369">
        <f>+'2.3 Augex (E)- Real values'!AM29+'2.3 Augex (A) - Real values'!AM29</f>
        <v>2228154.5333065125</v>
      </c>
      <c r="AN29" s="61"/>
      <c r="AO29" s="369">
        <f>+'2.3 Augex (E)- Real values'!AO29+'2.3 Augex (A) - Real values'!AO29</f>
        <v>3819185.8906495688</v>
      </c>
      <c r="AP29" s="369">
        <f>+'2.3 Augex (E)- Real values'!AP29+'2.3 Augex (A) - Real values'!AP29</f>
        <v>3634134.5514326673</v>
      </c>
      <c r="AQ29" s="369">
        <f>+'2.3 Augex (E)- Real values'!AQ29+'2.3 Augex (A) - Real values'!AQ29</f>
        <v>633304.52141746331</v>
      </c>
      <c r="AR29" s="68">
        <f t="shared" si="0"/>
        <v>11160623.699774763</v>
      </c>
      <c r="AS29" s="69"/>
      <c r="AT29" s="67"/>
      <c r="AU29" s="66"/>
      <c r="AV29" s="369">
        <f>+'2.3 Augex (E)- Real values'!AV29+'2.3 Augex (A) - Real values'!AV29</f>
        <v>5338703.3541186918</v>
      </c>
      <c r="AW29" s="369">
        <f>+'2.3 Augex (E)- Real values'!AW29+'2.3 Augex (A) - Real values'!AW29</f>
        <v>222163.25276358699</v>
      </c>
      <c r="AX29" s="369">
        <f>+'2.3 Augex (E)- Real values'!AX29+'2.3 Augex (A) - Real values'!AX29</f>
        <v>0</v>
      </c>
      <c r="AY29" s="33" t="str">
        <f>IF(AR29='Cost incurred - Real Value'!V28,"Yes","No")</f>
        <v>Yes</v>
      </c>
      <c r="AZ29" s="56" t="str">
        <f>IF(AW29='Cost incurred - Real Value'!V149,"Yes","No")</f>
        <v>Yes</v>
      </c>
      <c r="BA29" s="33" t="str">
        <f>IF(AX29='Cost incurred - Real Value'!V207,"Yes","No")</f>
        <v>Yes</v>
      </c>
      <c r="BB29" s="33"/>
      <c r="BC29" s="33"/>
    </row>
    <row r="30" spans="2:55">
      <c r="B30" s="350">
        <f>+'2.3 Augex (A) - Nominal values'!B30</f>
        <v>82866131</v>
      </c>
      <c r="C30" s="58"/>
      <c r="D30" s="58"/>
      <c r="E30" s="58"/>
      <c r="F30" s="58"/>
      <c r="G30" s="58"/>
      <c r="H30" s="58"/>
      <c r="I30" s="58"/>
      <c r="J30" s="58"/>
      <c r="K30" s="58"/>
      <c r="L30" s="58"/>
      <c r="M30" s="61"/>
      <c r="N30" s="60"/>
      <c r="O30" s="61"/>
      <c r="P30" s="61"/>
      <c r="Q30" s="60"/>
      <c r="R30" s="61"/>
      <c r="S30" s="61"/>
      <c r="T30" s="61"/>
      <c r="U30" s="62"/>
      <c r="V30" s="63"/>
      <c r="W30" s="64"/>
      <c r="X30" s="369">
        <f>+'2.3 Augex (E)- Real values'!X30+'2.3 Augex (A) - Real values'!X30</f>
        <v>1573424.7263887962</v>
      </c>
      <c r="Y30" s="61"/>
      <c r="Z30" s="369">
        <f>+'2.3 Augex (E)- Real values'!Z30+'2.3 Augex (A) - Real values'!Z30</f>
        <v>148773.87634570192</v>
      </c>
      <c r="AA30" s="65"/>
      <c r="AB30" s="65"/>
      <c r="AC30" s="65"/>
      <c r="AD30" s="65"/>
      <c r="AE30" s="65"/>
      <c r="AF30" s="65"/>
      <c r="AG30" s="65"/>
      <c r="AH30" s="65"/>
      <c r="AI30" s="65"/>
      <c r="AJ30" s="65"/>
      <c r="AK30" s="64"/>
      <c r="AL30" s="369">
        <f>+'2.3 Augex (E)- Real values'!AL30+'2.3 Augex (A) - Real values'!AL30</f>
        <v>0</v>
      </c>
      <c r="AM30" s="369">
        <f>+'2.3 Augex (E)- Real values'!AM30+'2.3 Augex (A) - Real values'!AM30</f>
        <v>2972859.5100484467</v>
      </c>
      <c r="AN30" s="61"/>
      <c r="AO30" s="369">
        <f>+'2.3 Augex (E)- Real values'!AO30+'2.3 Augex (A) - Real values'!AO30</f>
        <v>6890616.5746302428</v>
      </c>
      <c r="AP30" s="369">
        <f>+'2.3 Augex (E)- Real values'!AP30+'2.3 Augex (A) - Real values'!AP30</f>
        <v>2345411.5347778033</v>
      </c>
      <c r="AQ30" s="369">
        <f>+'2.3 Augex (E)- Real values'!AQ30+'2.3 Augex (A) - Real values'!AQ30</f>
        <v>1019741.6759210137</v>
      </c>
      <c r="AR30" s="68">
        <f t="shared" si="0"/>
        <v>14950827.898112005</v>
      </c>
      <c r="AS30" s="69"/>
      <c r="AT30" s="67"/>
      <c r="AU30" s="66"/>
      <c r="AV30" s="369">
        <f>+'2.3 Augex (E)- Real values'!AV30+'2.3 Augex (A) - Real values'!AV30</f>
        <v>6515601.4113790812</v>
      </c>
      <c r="AW30" s="369">
        <f>+'2.3 Augex (E)- Real values'!AW30+'2.3 Augex (A) - Real values'!AW30</f>
        <v>270527.78849996353</v>
      </c>
      <c r="AX30" s="369">
        <f>+'2.3 Augex (E)- Real values'!AX30+'2.3 Augex (A) - Real values'!AX30</f>
        <v>127822.19186579308</v>
      </c>
      <c r="AY30" s="33" t="str">
        <f>IF(AR30='Cost incurred - Real Value'!V29,"Yes","No")</f>
        <v>Yes</v>
      </c>
      <c r="AZ30" s="56" t="str">
        <f>IF(AW30='Cost incurred - Real Value'!V150,"Yes","No")</f>
        <v>Yes</v>
      </c>
      <c r="BA30" s="33" t="str">
        <f>IF(AX30='Cost incurred - Real Value'!V208,"Yes","No")</f>
        <v>Yes</v>
      </c>
      <c r="BB30" s="33"/>
      <c r="BC30" s="33"/>
    </row>
    <row r="31" spans="2:55">
      <c r="B31" s="350">
        <f>+'2.3 Augex (A) - Nominal values'!B31</f>
        <v>30064304</v>
      </c>
      <c r="C31" s="58"/>
      <c r="D31" s="58"/>
      <c r="E31" s="58"/>
      <c r="F31" s="58"/>
      <c r="G31" s="58"/>
      <c r="H31" s="58"/>
      <c r="I31" s="58"/>
      <c r="J31" s="58"/>
      <c r="K31" s="58"/>
      <c r="L31" s="58"/>
      <c r="M31" s="61"/>
      <c r="N31" s="60"/>
      <c r="O31" s="61"/>
      <c r="P31" s="61"/>
      <c r="Q31" s="60"/>
      <c r="R31" s="61"/>
      <c r="S31" s="61"/>
      <c r="T31" s="61"/>
      <c r="U31" s="62"/>
      <c r="V31" s="63"/>
      <c r="W31" s="64"/>
      <c r="X31" s="369">
        <f>+'2.3 Augex (E)- Real values'!X31+'2.3 Augex (A) - Real values'!X31</f>
        <v>3856050.5890041715</v>
      </c>
      <c r="Y31" s="61"/>
      <c r="Z31" s="369">
        <f>+'2.3 Augex (E)- Real values'!Z31+'2.3 Augex (A) - Real values'!Z31</f>
        <v>184865.87186378569</v>
      </c>
      <c r="AA31" s="65"/>
      <c r="AB31" s="65"/>
      <c r="AC31" s="65"/>
      <c r="AD31" s="65"/>
      <c r="AE31" s="65"/>
      <c r="AF31" s="65"/>
      <c r="AG31" s="65"/>
      <c r="AH31" s="65"/>
      <c r="AI31" s="65"/>
      <c r="AJ31" s="65"/>
      <c r="AK31" s="64"/>
      <c r="AL31" s="369">
        <f>+'2.3 Augex (E)- Real values'!AL31+'2.3 Augex (A) - Real values'!AL31</f>
        <v>0</v>
      </c>
      <c r="AM31" s="369">
        <f>+'2.3 Augex (E)- Real values'!AM31+'2.3 Augex (A) - Real values'!AM31</f>
        <v>2265604.757609135</v>
      </c>
      <c r="AN31" s="61"/>
      <c r="AO31" s="369">
        <f>+'2.3 Augex (E)- Real values'!AO31+'2.3 Augex (A) - Real values'!AO31</f>
        <v>8392320.2638951894</v>
      </c>
      <c r="AP31" s="369">
        <f>+'2.3 Augex (E)- Real values'!AP31+'2.3 Augex (A) - Real values'!AP31</f>
        <v>3738676.4323236072</v>
      </c>
      <c r="AQ31" s="369">
        <f>+'2.3 Augex (E)- Real values'!AQ31+'2.3 Augex (A) - Real values'!AQ31</f>
        <v>251800.03427939833</v>
      </c>
      <c r="AR31" s="68">
        <f t="shared" si="0"/>
        <v>18689317.948975287</v>
      </c>
      <c r="AS31" s="69"/>
      <c r="AT31" s="67"/>
      <c r="AU31" s="66"/>
      <c r="AV31" s="369">
        <f>+'2.3 Augex (E)- Real values'!AV31+'2.3 Augex (A) - Real values'!AV31</f>
        <v>10695865.622887325</v>
      </c>
      <c r="AW31" s="369">
        <f>+'2.3 Augex (E)- Real values'!AW31+'2.3 Augex (A) - Real values'!AW31</f>
        <v>0</v>
      </c>
      <c r="AX31" s="369">
        <f>+'2.3 Augex (E)- Real values'!AX31+'2.3 Augex (A) - Real values'!AX31</f>
        <v>4375.502258714695</v>
      </c>
      <c r="AY31" s="33" t="str">
        <f>IF(AR31='Cost incurred - Real Value'!V30,"Yes","No")</f>
        <v>Yes</v>
      </c>
      <c r="AZ31" s="56" t="str">
        <f>IF(AW31='Cost incurred - Real Value'!V151,"Yes","No")</f>
        <v>Yes</v>
      </c>
      <c r="BA31" s="33" t="str">
        <f>IF(AX31='Cost incurred - Real Value'!V209,"Yes","No")</f>
        <v>Yes</v>
      </c>
      <c r="BB31" s="33"/>
      <c r="BC31" s="33"/>
    </row>
    <row r="32" spans="2:55">
      <c r="B32" s="350" t="str">
        <f>+'2.3 Augex (A) - Nominal values'!B32</f>
        <v>82647119</v>
      </c>
      <c r="C32" s="58"/>
      <c r="D32" s="58"/>
      <c r="E32" s="58"/>
      <c r="F32" s="58"/>
      <c r="G32" s="58"/>
      <c r="H32" s="58"/>
      <c r="I32" s="58"/>
      <c r="J32" s="58"/>
      <c r="K32" s="58"/>
      <c r="L32" s="58"/>
      <c r="M32" s="61"/>
      <c r="N32" s="60"/>
      <c r="O32" s="61"/>
      <c r="P32" s="61"/>
      <c r="Q32" s="60"/>
      <c r="R32" s="61"/>
      <c r="S32" s="61"/>
      <c r="T32" s="61"/>
      <c r="U32" s="62"/>
      <c r="V32" s="63"/>
      <c r="W32" s="64"/>
      <c r="X32" s="369">
        <f>+'2.3 Augex (E)- Real values'!X32+'2.3 Augex (A) - Real values'!X32</f>
        <v>4614009.2064413847</v>
      </c>
      <c r="Y32" s="61"/>
      <c r="Z32" s="369">
        <f>+'2.3 Augex (E)- Real values'!Z32+'2.3 Augex (A) - Real values'!Z32</f>
        <v>140585.51813268641</v>
      </c>
      <c r="AA32" s="65"/>
      <c r="AB32" s="65"/>
      <c r="AC32" s="65"/>
      <c r="AD32" s="65"/>
      <c r="AE32" s="65"/>
      <c r="AF32" s="65"/>
      <c r="AG32" s="65"/>
      <c r="AH32" s="65"/>
      <c r="AI32" s="65"/>
      <c r="AJ32" s="65"/>
      <c r="AK32" s="64"/>
      <c r="AL32" s="369">
        <f>+'2.3 Augex (E)- Real values'!AL32+'2.3 Augex (A) - Real values'!AL32</f>
        <v>179698.13813308917</v>
      </c>
      <c r="AM32" s="369">
        <f>+'2.3 Augex (E)- Real values'!AM32+'2.3 Augex (A) - Real values'!AM32</f>
        <v>3431059.0699818456</v>
      </c>
      <c r="AN32" s="61"/>
      <c r="AO32" s="369">
        <f>+'2.3 Augex (E)- Real values'!AO32+'2.3 Augex (A) - Real values'!AO32</f>
        <v>2817421.2176749702</v>
      </c>
      <c r="AP32" s="369">
        <f>+'2.3 Augex (E)- Real values'!AP32+'2.3 Augex (A) - Real values'!AP32</f>
        <v>7811221.4763907734</v>
      </c>
      <c r="AQ32" s="369">
        <f>+'2.3 Augex (E)- Real values'!AQ32+'2.3 Augex (A) - Real values'!AQ32</f>
        <v>482210.41434062808</v>
      </c>
      <c r="AR32" s="68">
        <f t="shared" si="0"/>
        <v>19476205.041095376</v>
      </c>
      <c r="AS32" s="69"/>
      <c r="AT32" s="67"/>
      <c r="AU32" s="66"/>
      <c r="AV32" s="369">
        <f>+'2.3 Augex (E)- Real values'!AV32+'2.3 Augex (A) - Real values'!AV32</f>
        <v>7995487.9621069441</v>
      </c>
      <c r="AW32" s="369">
        <f>+'2.3 Augex (E)- Real values'!AW32+'2.3 Augex (A) - Real values'!AW32</f>
        <v>60614.659733817905</v>
      </c>
      <c r="AX32" s="369">
        <f>+'2.3 Augex (E)- Real values'!AX32+'2.3 Augex (A) - Real values'!AX32</f>
        <v>0</v>
      </c>
      <c r="AY32" s="33" t="str">
        <f>IF(AR32='Cost incurred - Real Value'!V31,"Yes","No")</f>
        <v>Yes</v>
      </c>
      <c r="AZ32" s="56" t="str">
        <f>IF(AW32='Cost incurred - Real Value'!V152,"Yes","No")</f>
        <v>Yes</v>
      </c>
      <c r="BA32" s="33" t="str">
        <f>IF(AX32='Cost incurred - Real Value'!V210,"Yes","No")</f>
        <v>Yes</v>
      </c>
      <c r="BB32" s="33"/>
      <c r="BC32" s="33"/>
    </row>
    <row r="33" spans="2:55">
      <c r="B33" s="350" t="str">
        <f>+'2.3 Augex (A) - Nominal values'!B33</f>
        <v>20011587</v>
      </c>
      <c r="C33" s="58"/>
      <c r="D33" s="58"/>
      <c r="E33" s="58"/>
      <c r="F33" s="58"/>
      <c r="G33" s="58"/>
      <c r="H33" s="58"/>
      <c r="I33" s="58"/>
      <c r="J33" s="58"/>
      <c r="K33" s="58"/>
      <c r="L33" s="58"/>
      <c r="M33" s="61"/>
      <c r="N33" s="60"/>
      <c r="O33" s="61"/>
      <c r="P33" s="61"/>
      <c r="Q33" s="60"/>
      <c r="R33" s="61"/>
      <c r="S33" s="61"/>
      <c r="T33" s="61"/>
      <c r="U33" s="62"/>
      <c r="V33" s="63"/>
      <c r="W33" s="64"/>
      <c r="X33" s="369">
        <f>+'2.3 Augex (E)- Real values'!X33+'2.3 Augex (A) - Real values'!X33</f>
        <v>1033612.9907366267</v>
      </c>
      <c r="Y33" s="61"/>
      <c r="Z33" s="369">
        <f>+'2.3 Augex (E)- Real values'!Z33+'2.3 Augex (A) - Real values'!Z33</f>
        <v>0</v>
      </c>
      <c r="AA33" s="65"/>
      <c r="AB33" s="65"/>
      <c r="AC33" s="65"/>
      <c r="AD33" s="65"/>
      <c r="AE33" s="65"/>
      <c r="AF33" s="65"/>
      <c r="AG33" s="65"/>
      <c r="AH33" s="65"/>
      <c r="AI33" s="65"/>
      <c r="AJ33" s="65"/>
      <c r="AK33" s="64"/>
      <c r="AL33" s="369">
        <f>+'2.3 Augex (E)- Real values'!AL33+'2.3 Augex (A) - Real values'!AL33</f>
        <v>0</v>
      </c>
      <c r="AM33" s="369">
        <f>+'2.3 Augex (E)- Real values'!AM33+'2.3 Augex (A) - Real values'!AM33</f>
        <v>1606773.9584276956</v>
      </c>
      <c r="AN33" s="61"/>
      <c r="AO33" s="369">
        <f>+'2.3 Augex (E)- Real values'!AO33+'2.3 Augex (A) - Real values'!AO33</f>
        <v>3874505.8560014972</v>
      </c>
      <c r="AP33" s="369">
        <f>+'2.3 Augex (E)- Real values'!AP33+'2.3 Augex (A) - Real values'!AP33</f>
        <v>204914.97223415205</v>
      </c>
      <c r="AQ33" s="369">
        <f>+'2.3 Augex (E)- Real values'!AQ33+'2.3 Augex (A) - Real values'!AQ33</f>
        <v>110691.29707176321</v>
      </c>
      <c r="AR33" s="68">
        <f t="shared" si="0"/>
        <v>6830499.0744717354</v>
      </c>
      <c r="AS33" s="69"/>
      <c r="AT33" s="67"/>
      <c r="AU33" s="66"/>
      <c r="AV33" s="369">
        <f>+'2.3 Augex (E)- Real values'!AV33+'2.3 Augex (A) - Real values'!AV33</f>
        <v>2873514.8997914926</v>
      </c>
      <c r="AW33" s="369">
        <f>+'2.3 Augex (E)- Real values'!AW33+'2.3 Augex (A) - Real values'!AW33</f>
        <v>0</v>
      </c>
      <c r="AX33" s="369">
        <f>+'2.3 Augex (E)- Real values'!AX33+'2.3 Augex (A) - Real values'!AX33</f>
        <v>0</v>
      </c>
      <c r="AY33" s="33" t="str">
        <f>IF(AR33='Cost incurred - Real Value'!V32,"Yes","No")</f>
        <v>Yes</v>
      </c>
      <c r="AZ33" s="56" t="str">
        <f>IF(AW33='Cost incurred - Real Value'!V153,"Yes","No")</f>
        <v>Yes</v>
      </c>
      <c r="BA33" s="33" t="str">
        <f>IF(AX33='Cost incurred - Real Value'!V211,"Yes","No")</f>
        <v>Yes</v>
      </c>
      <c r="BB33" s="33"/>
      <c r="BC33" s="33"/>
    </row>
    <row r="34" spans="2:55">
      <c r="B34" s="350">
        <f>+'2.3 Augex (A) - Nominal values'!B34</f>
        <v>81622293</v>
      </c>
      <c r="C34" s="58"/>
      <c r="D34" s="58"/>
      <c r="E34" s="58"/>
      <c r="F34" s="58"/>
      <c r="G34" s="58"/>
      <c r="H34" s="58"/>
      <c r="I34" s="58"/>
      <c r="J34" s="58"/>
      <c r="K34" s="58"/>
      <c r="L34" s="58"/>
      <c r="M34" s="61"/>
      <c r="N34" s="60"/>
      <c r="O34" s="61"/>
      <c r="P34" s="61"/>
      <c r="Q34" s="60"/>
      <c r="R34" s="61"/>
      <c r="S34" s="61"/>
      <c r="T34" s="61"/>
      <c r="U34" s="62"/>
      <c r="V34" s="63"/>
      <c r="W34" s="64"/>
      <c r="X34" s="369">
        <f>+'2.3 Augex (E)- Real values'!X34+'2.3 Augex (A) - Real values'!X34</f>
        <v>1611222.4369039549</v>
      </c>
      <c r="Y34" s="61"/>
      <c r="Z34" s="369">
        <f>+'2.3 Augex (E)- Real values'!Z34+'2.3 Augex (A) - Real values'!Z34</f>
        <v>122148.18687756582</v>
      </c>
      <c r="AA34" s="65"/>
      <c r="AB34" s="65"/>
      <c r="AC34" s="65"/>
      <c r="AD34" s="65"/>
      <c r="AE34" s="65"/>
      <c r="AF34" s="65"/>
      <c r="AG34" s="65"/>
      <c r="AH34" s="65"/>
      <c r="AI34" s="65"/>
      <c r="AJ34" s="65"/>
      <c r="AK34" s="64"/>
      <c r="AL34" s="369">
        <f>+'2.3 Augex (E)- Real values'!AL34+'2.3 Augex (A) - Real values'!AL34</f>
        <v>0</v>
      </c>
      <c r="AM34" s="369">
        <f>+'2.3 Augex (E)- Real values'!AM34+'2.3 Augex (A) - Real values'!AM34</f>
        <v>1873096.4830029139</v>
      </c>
      <c r="AN34" s="61"/>
      <c r="AO34" s="369">
        <f>+'2.3 Augex (E)- Real values'!AO34+'2.3 Augex (A) - Real values'!AO34</f>
        <v>3309969.830462595</v>
      </c>
      <c r="AP34" s="369">
        <f>+'2.3 Augex (E)- Real values'!AP34+'2.3 Augex (A) - Real values'!AP34</f>
        <v>4137631.8285598955</v>
      </c>
      <c r="AQ34" s="369">
        <f>+'2.3 Augex (E)- Real values'!AQ34+'2.3 Augex (A) - Real values'!AQ34</f>
        <v>128719.96003063254</v>
      </c>
      <c r="AR34" s="68">
        <f t="shared" si="0"/>
        <v>11182788.725837559</v>
      </c>
      <c r="AS34" s="69"/>
      <c r="AT34" s="67"/>
      <c r="AU34" s="66"/>
      <c r="AV34" s="369">
        <f>+'2.3 Augex (E)- Real values'!AV34+'2.3 Augex (A) - Real values'!AV34</f>
        <v>6213217.0520365518</v>
      </c>
      <c r="AW34" s="369">
        <f>+'2.3 Augex (E)- Real values'!AW34+'2.3 Augex (A) - Real values'!AW34</f>
        <v>0</v>
      </c>
      <c r="AX34" s="369">
        <f>+'2.3 Augex (E)- Real values'!AX34+'2.3 Augex (A) - Real values'!AX34</f>
        <v>0</v>
      </c>
      <c r="AY34" s="33" t="str">
        <f>IF(AR34='Cost incurred - Real Value'!V33,"Yes","No")</f>
        <v>Yes</v>
      </c>
      <c r="AZ34" s="56" t="str">
        <f>IF(AW34='Cost incurred - Real Value'!V154,"Yes","No")</f>
        <v>Yes</v>
      </c>
      <c r="BA34" s="33" t="str">
        <f>IF(AX34='Cost incurred - Real Value'!V212,"Yes","No")</f>
        <v>Yes</v>
      </c>
      <c r="BB34" s="33"/>
      <c r="BC34" s="33"/>
    </row>
    <row r="35" spans="2:55">
      <c r="B35" s="350">
        <f>+'2.3 Augex (A) - Nominal values'!B35</f>
        <v>82613244</v>
      </c>
      <c r="C35" s="58"/>
      <c r="D35" s="58"/>
      <c r="E35" s="58"/>
      <c r="F35" s="58"/>
      <c r="G35" s="58"/>
      <c r="H35" s="58"/>
      <c r="I35" s="58"/>
      <c r="J35" s="58"/>
      <c r="K35" s="58"/>
      <c r="L35" s="58"/>
      <c r="M35" s="61"/>
      <c r="N35" s="60"/>
      <c r="O35" s="61"/>
      <c r="P35" s="61"/>
      <c r="Q35" s="60"/>
      <c r="R35" s="61"/>
      <c r="S35" s="61"/>
      <c r="T35" s="61"/>
      <c r="U35" s="62"/>
      <c r="V35" s="63"/>
      <c r="W35" s="64"/>
      <c r="X35" s="369">
        <f>+'2.3 Augex (E)- Real values'!X35+'2.3 Augex (A) - Real values'!X35</f>
        <v>1026121.3475191077</v>
      </c>
      <c r="Y35" s="61"/>
      <c r="Z35" s="369">
        <f>+'2.3 Augex (E)- Real values'!Z35+'2.3 Augex (A) - Real values'!Z35</f>
        <v>85393.477725846999</v>
      </c>
      <c r="AA35" s="65"/>
      <c r="AB35" s="65"/>
      <c r="AC35" s="65"/>
      <c r="AD35" s="65"/>
      <c r="AE35" s="65"/>
      <c r="AF35" s="65"/>
      <c r="AG35" s="65"/>
      <c r="AH35" s="65"/>
      <c r="AI35" s="65"/>
      <c r="AJ35" s="65"/>
      <c r="AK35" s="64"/>
      <c r="AL35" s="369">
        <f>+'2.3 Augex (E)- Real values'!AL35+'2.3 Augex (A) - Real values'!AL35</f>
        <v>0</v>
      </c>
      <c r="AM35" s="369">
        <f>+'2.3 Augex (E)- Real values'!AM35+'2.3 Augex (A) - Real values'!AM35</f>
        <v>1617294.7524289661</v>
      </c>
      <c r="AN35" s="61"/>
      <c r="AO35" s="369">
        <f>+'2.3 Augex (E)- Real values'!AO35+'2.3 Augex (A) - Real values'!AO35</f>
        <v>6673796.8689236566</v>
      </c>
      <c r="AP35" s="369">
        <f>+'2.3 Augex (E)- Real values'!AP35+'2.3 Augex (A) - Real values'!AP35</f>
        <v>298438.89573986299</v>
      </c>
      <c r="AQ35" s="369">
        <f>+'2.3 Augex (E)- Real values'!AQ35+'2.3 Augex (A) - Real values'!AQ35</f>
        <v>589951.06248542166</v>
      </c>
      <c r="AR35" s="68">
        <f t="shared" si="0"/>
        <v>10290996.404822862</v>
      </c>
      <c r="AS35" s="69"/>
      <c r="AT35" s="67"/>
      <c r="AU35" s="66"/>
      <c r="AV35" s="369">
        <f>+'2.3 Augex (E)- Real values'!AV35+'2.3 Augex (A) - Real values'!AV35</f>
        <v>5319937.4786830097</v>
      </c>
      <c r="AW35" s="369">
        <f>+'2.3 Augex (E)- Real values'!AW35+'2.3 Augex (A) - Real values'!AW35</f>
        <v>0</v>
      </c>
      <c r="AX35" s="369">
        <f>+'2.3 Augex (E)- Real values'!AX35+'2.3 Augex (A) - Real values'!AX35</f>
        <v>0</v>
      </c>
      <c r="AY35" s="33" t="str">
        <f>IF(AR35='Cost incurred - Real Value'!V34,"Yes","No")</f>
        <v>Yes</v>
      </c>
      <c r="AZ35" s="56" t="str">
        <f>IF(AW35='Cost incurred - Real Value'!V155,"Yes","No")</f>
        <v>Yes</v>
      </c>
      <c r="BA35" s="33" t="str">
        <f>IF(AX35='Cost incurred - Real Value'!V213,"Yes","No")</f>
        <v>Yes</v>
      </c>
      <c r="BB35" s="33"/>
      <c r="BC35" s="33"/>
    </row>
    <row r="36" spans="2:55">
      <c r="B36" s="350">
        <f>+'2.3 Augex (A) - Nominal values'!B36</f>
        <v>40222461</v>
      </c>
      <c r="C36" s="58"/>
      <c r="D36" s="58"/>
      <c r="E36" s="58"/>
      <c r="F36" s="58"/>
      <c r="G36" s="58"/>
      <c r="H36" s="58"/>
      <c r="I36" s="58"/>
      <c r="J36" s="58"/>
      <c r="K36" s="58"/>
      <c r="L36" s="58"/>
      <c r="M36" s="61"/>
      <c r="N36" s="60"/>
      <c r="O36" s="61"/>
      <c r="P36" s="61"/>
      <c r="Q36" s="60"/>
      <c r="R36" s="61"/>
      <c r="S36" s="61"/>
      <c r="T36" s="61"/>
      <c r="U36" s="62"/>
      <c r="V36" s="63"/>
      <c r="W36" s="64"/>
      <c r="X36" s="369">
        <f>+'2.3 Augex (E)- Real values'!X36+'2.3 Augex (A) - Real values'!X36</f>
        <v>900183.17362038814</v>
      </c>
      <c r="Y36" s="61"/>
      <c r="Z36" s="369">
        <f>+'2.3 Augex (E)- Real values'!Z36+'2.3 Augex (A) - Real values'!Z36</f>
        <v>107483.79025466318</v>
      </c>
      <c r="AA36" s="65"/>
      <c r="AB36" s="65"/>
      <c r="AC36" s="65"/>
      <c r="AD36" s="65"/>
      <c r="AE36" s="65"/>
      <c r="AF36" s="65"/>
      <c r="AG36" s="65"/>
      <c r="AH36" s="65"/>
      <c r="AI36" s="65"/>
      <c r="AJ36" s="65"/>
      <c r="AK36" s="64"/>
      <c r="AL36" s="369">
        <f>+'2.3 Augex (E)- Real values'!AL36+'2.3 Augex (A) - Real values'!AL36</f>
        <v>0</v>
      </c>
      <c r="AM36" s="369">
        <f>+'2.3 Augex (E)- Real values'!AM36+'2.3 Augex (A) - Real values'!AM36</f>
        <v>2241489.6478489428</v>
      </c>
      <c r="AN36" s="61"/>
      <c r="AO36" s="369">
        <f>+'2.3 Augex (E)- Real values'!AO36+'2.3 Augex (A) - Real values'!AO36</f>
        <v>1365142.3270902447</v>
      </c>
      <c r="AP36" s="369">
        <f>+'2.3 Augex (E)- Real values'!AP36+'2.3 Augex (A) - Real values'!AP36</f>
        <v>0</v>
      </c>
      <c r="AQ36" s="369">
        <f>+'2.3 Augex (E)- Real values'!AQ36+'2.3 Augex (A) - Real values'!AQ36</f>
        <v>63033.419219710013</v>
      </c>
      <c r="AR36" s="68">
        <f t="shared" si="0"/>
        <v>4677332.3580339486</v>
      </c>
      <c r="AS36" s="69"/>
      <c r="AT36" s="67"/>
      <c r="AU36" s="66"/>
      <c r="AV36" s="369">
        <f>+'2.3 Augex (E)- Real values'!AV36+'2.3 Augex (A) - Real values'!AV36</f>
        <v>224711.98510664751</v>
      </c>
      <c r="AW36" s="369">
        <f>+'2.3 Augex (E)- Real values'!AW36+'2.3 Augex (A) - Real values'!AW36</f>
        <v>0</v>
      </c>
      <c r="AX36" s="369">
        <f>+'2.3 Augex (E)- Real values'!AX36+'2.3 Augex (A) - Real values'!AX36</f>
        <v>0</v>
      </c>
      <c r="AY36" s="33" t="str">
        <f>IF(AR36='Cost incurred - Real Value'!V35,"Yes","No")</f>
        <v>Yes</v>
      </c>
      <c r="AZ36" s="56" t="str">
        <f>IF(AW36='Cost incurred - Real Value'!V156,"Yes","No")</f>
        <v>Yes</v>
      </c>
      <c r="BA36" s="33" t="str">
        <f>IF(AX36='Cost incurred - Real Value'!V214,"Yes","No")</f>
        <v>Yes</v>
      </c>
      <c r="BB36" s="33"/>
      <c r="BC36" s="33"/>
    </row>
    <row r="37" spans="2:55">
      <c r="B37" s="350">
        <f>+'2.3 Augex (A) - Nominal values'!B37</f>
        <v>0</v>
      </c>
      <c r="C37" s="58"/>
      <c r="D37" s="58"/>
      <c r="E37" s="58"/>
      <c r="F37" s="58"/>
      <c r="G37" s="58"/>
      <c r="H37" s="58"/>
      <c r="I37" s="58"/>
      <c r="J37" s="58"/>
      <c r="K37" s="58"/>
      <c r="L37" s="58"/>
      <c r="M37" s="61"/>
      <c r="N37" s="60"/>
      <c r="O37" s="61"/>
      <c r="P37" s="61"/>
      <c r="Q37" s="60"/>
      <c r="R37" s="61"/>
      <c r="S37" s="61"/>
      <c r="T37" s="61"/>
      <c r="U37" s="62"/>
      <c r="V37" s="63"/>
      <c r="W37" s="64"/>
      <c r="X37" s="369"/>
      <c r="Y37" s="61"/>
      <c r="Z37" s="369"/>
      <c r="AA37" s="65"/>
      <c r="AB37" s="65"/>
      <c r="AC37" s="65"/>
      <c r="AD37" s="65"/>
      <c r="AE37" s="65"/>
      <c r="AF37" s="65"/>
      <c r="AG37" s="65"/>
      <c r="AH37" s="65"/>
      <c r="AI37" s="65"/>
      <c r="AJ37" s="65"/>
      <c r="AK37" s="64"/>
      <c r="AL37" s="369"/>
      <c r="AM37" s="369"/>
      <c r="AN37" s="61"/>
      <c r="AO37" s="369"/>
      <c r="AP37" s="369"/>
      <c r="AQ37" s="369"/>
      <c r="AR37" s="68"/>
      <c r="AS37" s="69"/>
      <c r="AT37" s="67"/>
      <c r="AU37" s="66"/>
      <c r="AV37" s="369"/>
      <c r="AW37" s="369"/>
      <c r="AX37" s="369"/>
      <c r="AY37" s="33" t="str">
        <f>IF(AR37='Cost incurred - Real Value'!V36,"Yes","No")</f>
        <v>Yes</v>
      </c>
      <c r="AZ37" s="56" t="str">
        <f>IF(AW37='Cost incurred - Real Value'!V157,"Yes","No")</f>
        <v>Yes</v>
      </c>
      <c r="BA37" s="33" t="str">
        <f>IF(AX37='Cost incurred - Real Value'!V215,"Yes","No")</f>
        <v>Yes</v>
      </c>
      <c r="BB37" s="33"/>
      <c r="BC37" s="33"/>
    </row>
    <row r="38" spans="2:55">
      <c r="B38" s="350">
        <f>+'2.3 Augex (A) - Nominal values'!B38</f>
        <v>0</v>
      </c>
      <c r="C38" s="58"/>
      <c r="D38" s="58"/>
      <c r="E38" s="58"/>
      <c r="F38" s="58"/>
      <c r="G38" s="58"/>
      <c r="H38" s="58"/>
      <c r="I38" s="58"/>
      <c r="J38" s="58"/>
      <c r="K38" s="58"/>
      <c r="L38" s="58"/>
      <c r="M38" s="61"/>
      <c r="N38" s="60"/>
      <c r="O38" s="61"/>
      <c r="P38" s="61"/>
      <c r="Q38" s="60"/>
      <c r="R38" s="61"/>
      <c r="S38" s="61"/>
      <c r="T38" s="61"/>
      <c r="U38" s="62"/>
      <c r="V38" s="63"/>
      <c r="W38" s="64"/>
      <c r="X38" s="369"/>
      <c r="Y38" s="61"/>
      <c r="Z38" s="369"/>
      <c r="AA38" s="65"/>
      <c r="AB38" s="65"/>
      <c r="AC38" s="65"/>
      <c r="AD38" s="65"/>
      <c r="AE38" s="65"/>
      <c r="AF38" s="65"/>
      <c r="AG38" s="65"/>
      <c r="AH38" s="65"/>
      <c r="AI38" s="65"/>
      <c r="AJ38" s="65"/>
      <c r="AK38" s="64"/>
      <c r="AL38" s="369"/>
      <c r="AM38" s="369"/>
      <c r="AN38" s="61"/>
      <c r="AO38" s="369"/>
      <c r="AP38" s="369"/>
      <c r="AQ38" s="369"/>
      <c r="AR38" s="68"/>
      <c r="AS38" s="69"/>
      <c r="AT38" s="67"/>
      <c r="AU38" s="66"/>
      <c r="AV38" s="369"/>
      <c r="AW38" s="369"/>
      <c r="AX38" s="369"/>
      <c r="AY38" s="33" t="str">
        <f>IF(AR38='Cost incurred - Real Value'!V37,"Yes","No")</f>
        <v>Yes</v>
      </c>
      <c r="AZ38" s="56" t="str">
        <f>IF(AW38='Cost incurred - Real Value'!V158,"Yes","No")</f>
        <v>Yes</v>
      </c>
      <c r="BA38" s="33" t="str">
        <f>IF(AX38='Cost incurred - Real Value'!V216,"Yes","No")</f>
        <v>Yes</v>
      </c>
      <c r="BB38" s="33"/>
      <c r="BC38" s="33"/>
    </row>
    <row r="39" spans="2:55">
      <c r="B39" s="350">
        <f>+'2.3 Augex (A) - Nominal values'!B39</f>
        <v>0</v>
      </c>
      <c r="C39" s="58"/>
      <c r="D39" s="58"/>
      <c r="E39" s="58"/>
      <c r="F39" s="58"/>
      <c r="G39" s="58"/>
      <c r="H39" s="58"/>
      <c r="I39" s="58"/>
      <c r="J39" s="58"/>
      <c r="K39" s="58"/>
      <c r="L39" s="58"/>
      <c r="M39" s="61"/>
      <c r="N39" s="60"/>
      <c r="O39" s="61"/>
      <c r="P39" s="61"/>
      <c r="Q39" s="60"/>
      <c r="R39" s="61"/>
      <c r="S39" s="61"/>
      <c r="T39" s="61"/>
      <c r="U39" s="62"/>
      <c r="V39" s="63"/>
      <c r="W39" s="64"/>
      <c r="X39" s="369"/>
      <c r="Y39" s="61"/>
      <c r="Z39" s="369"/>
      <c r="AA39" s="65"/>
      <c r="AB39" s="65"/>
      <c r="AC39" s="65"/>
      <c r="AD39" s="65"/>
      <c r="AE39" s="65"/>
      <c r="AF39" s="65"/>
      <c r="AG39" s="65"/>
      <c r="AH39" s="65"/>
      <c r="AI39" s="65"/>
      <c r="AJ39" s="65"/>
      <c r="AK39" s="64"/>
      <c r="AL39" s="369"/>
      <c r="AM39" s="369"/>
      <c r="AN39" s="61"/>
      <c r="AO39" s="369"/>
      <c r="AP39" s="369"/>
      <c r="AQ39" s="369"/>
      <c r="AR39" s="68"/>
      <c r="AS39" s="69"/>
      <c r="AT39" s="67"/>
      <c r="AU39" s="66"/>
      <c r="AV39" s="369"/>
      <c r="AW39" s="369"/>
      <c r="AX39" s="369"/>
      <c r="AY39" s="33" t="str">
        <f>IF(AR39='Cost incurred - Real Value'!V38,"Yes","No")</f>
        <v>Yes</v>
      </c>
      <c r="AZ39" s="56" t="str">
        <f>IF(AW39='Cost incurred - Real Value'!V159,"Yes","No")</f>
        <v>Yes</v>
      </c>
      <c r="BA39" s="33" t="str">
        <f>IF(AX39='Cost incurred - Real Value'!V217,"Yes","No")</f>
        <v>Yes</v>
      </c>
      <c r="BB39" s="33"/>
      <c r="BC39" s="33"/>
    </row>
    <row r="40" spans="2:55">
      <c r="B40" s="350">
        <f>+'2.3 Augex (A) - Nominal values'!B40</f>
        <v>0</v>
      </c>
      <c r="C40" s="58"/>
      <c r="D40" s="58"/>
      <c r="E40" s="58"/>
      <c r="F40" s="58"/>
      <c r="G40" s="58"/>
      <c r="H40" s="58"/>
      <c r="I40" s="58"/>
      <c r="J40" s="58"/>
      <c r="K40" s="58"/>
      <c r="L40" s="58"/>
      <c r="M40" s="61"/>
      <c r="N40" s="60"/>
      <c r="O40" s="61"/>
      <c r="P40" s="61"/>
      <c r="Q40" s="60"/>
      <c r="R40" s="61"/>
      <c r="S40" s="61"/>
      <c r="T40" s="61"/>
      <c r="U40" s="62"/>
      <c r="V40" s="63"/>
      <c r="W40" s="64"/>
      <c r="X40" s="369"/>
      <c r="Y40" s="61"/>
      <c r="Z40" s="369"/>
      <c r="AA40" s="65"/>
      <c r="AB40" s="65"/>
      <c r="AC40" s="65"/>
      <c r="AD40" s="65"/>
      <c r="AE40" s="65"/>
      <c r="AF40" s="65"/>
      <c r="AG40" s="65"/>
      <c r="AH40" s="65"/>
      <c r="AI40" s="65"/>
      <c r="AJ40" s="65"/>
      <c r="AK40" s="64"/>
      <c r="AL40" s="369"/>
      <c r="AM40" s="369"/>
      <c r="AN40" s="61"/>
      <c r="AO40" s="369"/>
      <c r="AP40" s="369"/>
      <c r="AQ40" s="369"/>
      <c r="AR40" s="68"/>
      <c r="AS40" s="69"/>
      <c r="AT40" s="67"/>
      <c r="AU40" s="66"/>
      <c r="AV40" s="369"/>
      <c r="AW40" s="369"/>
      <c r="AX40" s="369"/>
      <c r="AY40" s="33" t="str">
        <f>IF(AR40='Cost incurred - Real Value'!V39,"Yes","No")</f>
        <v>Yes</v>
      </c>
      <c r="AZ40" s="56" t="str">
        <f>IF(AW40='Cost incurred - Real Value'!V160,"Yes","No")</f>
        <v>Yes</v>
      </c>
      <c r="BA40" s="33" t="str">
        <f>IF(AX40='Cost incurred - Real Value'!V218,"Yes","No")</f>
        <v>Yes</v>
      </c>
      <c r="BB40" s="33"/>
      <c r="BC40" s="33"/>
    </row>
    <row r="41" spans="2:55">
      <c r="B41" s="350">
        <f>+'2.3 Augex (A) - Nominal values'!B41</f>
        <v>0</v>
      </c>
      <c r="C41" s="58"/>
      <c r="D41" s="58"/>
      <c r="E41" s="58"/>
      <c r="F41" s="58"/>
      <c r="G41" s="58"/>
      <c r="H41" s="58"/>
      <c r="I41" s="58"/>
      <c r="J41" s="58"/>
      <c r="K41" s="58"/>
      <c r="L41" s="58"/>
      <c r="M41" s="61"/>
      <c r="N41" s="60"/>
      <c r="O41" s="61"/>
      <c r="P41" s="61"/>
      <c r="Q41" s="60"/>
      <c r="R41" s="61"/>
      <c r="S41" s="61"/>
      <c r="T41" s="61"/>
      <c r="U41" s="62"/>
      <c r="V41" s="63"/>
      <c r="W41" s="64"/>
      <c r="X41" s="369"/>
      <c r="Y41" s="61"/>
      <c r="Z41" s="369"/>
      <c r="AA41" s="65"/>
      <c r="AB41" s="65"/>
      <c r="AC41" s="65"/>
      <c r="AD41" s="65"/>
      <c r="AE41" s="65"/>
      <c r="AF41" s="65"/>
      <c r="AG41" s="65"/>
      <c r="AH41" s="65"/>
      <c r="AI41" s="65"/>
      <c r="AJ41" s="65"/>
      <c r="AK41" s="64"/>
      <c r="AL41" s="369"/>
      <c r="AM41" s="369"/>
      <c r="AN41" s="61"/>
      <c r="AO41" s="369"/>
      <c r="AP41" s="369"/>
      <c r="AQ41" s="369"/>
      <c r="AR41" s="68"/>
      <c r="AS41" s="69"/>
      <c r="AT41" s="67"/>
      <c r="AU41" s="66"/>
      <c r="AV41" s="369"/>
      <c r="AW41" s="369"/>
      <c r="AX41" s="369"/>
      <c r="AY41" s="33" t="str">
        <f>IF(AR41='Cost incurred - Real Value'!V40,"Yes","No")</f>
        <v>Yes</v>
      </c>
      <c r="AZ41" s="56" t="str">
        <f>IF(AW41='Cost incurred - Real Value'!V161,"Yes","No")</f>
        <v>Yes</v>
      </c>
      <c r="BA41" s="33" t="str">
        <f>IF(AX41='Cost incurred - Real Value'!V219,"Yes","No")</f>
        <v>Yes</v>
      </c>
      <c r="BB41" s="33"/>
      <c r="BC41" s="33"/>
    </row>
    <row r="42" spans="2:55">
      <c r="B42" s="350">
        <f>+'2.3 Augex (A) - Nominal values'!B42</f>
        <v>0</v>
      </c>
      <c r="C42" s="58"/>
      <c r="D42" s="58"/>
      <c r="E42" s="58"/>
      <c r="F42" s="58"/>
      <c r="G42" s="58"/>
      <c r="H42" s="58"/>
      <c r="I42" s="58"/>
      <c r="J42" s="58"/>
      <c r="K42" s="58"/>
      <c r="L42" s="58"/>
      <c r="M42" s="61"/>
      <c r="N42" s="60"/>
      <c r="O42" s="61"/>
      <c r="P42" s="61"/>
      <c r="Q42" s="60"/>
      <c r="R42" s="61"/>
      <c r="S42" s="61"/>
      <c r="T42" s="61"/>
      <c r="U42" s="62"/>
      <c r="V42" s="63"/>
      <c r="W42" s="64"/>
      <c r="X42" s="369"/>
      <c r="Y42" s="61"/>
      <c r="Z42" s="369"/>
      <c r="AA42" s="65"/>
      <c r="AB42" s="65"/>
      <c r="AC42" s="65"/>
      <c r="AD42" s="65"/>
      <c r="AE42" s="65"/>
      <c r="AF42" s="65"/>
      <c r="AG42" s="65"/>
      <c r="AH42" s="65"/>
      <c r="AI42" s="65"/>
      <c r="AJ42" s="65"/>
      <c r="AK42" s="64"/>
      <c r="AL42" s="369"/>
      <c r="AM42" s="369"/>
      <c r="AN42" s="61"/>
      <c r="AO42" s="369"/>
      <c r="AP42" s="369"/>
      <c r="AQ42" s="369"/>
      <c r="AR42" s="68"/>
      <c r="AS42" s="69"/>
      <c r="AT42" s="67"/>
      <c r="AU42" s="66"/>
      <c r="AV42" s="369"/>
      <c r="AW42" s="369"/>
      <c r="AX42" s="369"/>
      <c r="AY42" s="33" t="str">
        <f>IF(AR42='Cost incurred - Real Value'!V41,"Yes","No")</f>
        <v>Yes</v>
      </c>
      <c r="AZ42" s="56" t="str">
        <f>IF(AW42='Cost incurred - Real Value'!V162,"Yes","No")</f>
        <v>Yes</v>
      </c>
      <c r="BA42" s="33" t="str">
        <f>IF(AX42='Cost incurred - Real Value'!V220,"Yes","No")</f>
        <v>Yes</v>
      </c>
      <c r="BB42" s="33"/>
      <c r="BC42" s="33"/>
    </row>
    <row r="43" spans="2:55">
      <c r="B43" s="350">
        <f>+'2.3 Augex (A) - Nominal values'!B43</f>
        <v>0</v>
      </c>
      <c r="C43" s="58"/>
      <c r="D43" s="58"/>
      <c r="E43" s="58"/>
      <c r="F43" s="58"/>
      <c r="G43" s="58"/>
      <c r="H43" s="58"/>
      <c r="I43" s="58"/>
      <c r="J43" s="58"/>
      <c r="K43" s="58"/>
      <c r="L43" s="58"/>
      <c r="M43" s="61"/>
      <c r="N43" s="60"/>
      <c r="O43" s="61"/>
      <c r="P43" s="61"/>
      <c r="Q43" s="60"/>
      <c r="R43" s="61"/>
      <c r="S43" s="61"/>
      <c r="T43" s="61"/>
      <c r="U43" s="62"/>
      <c r="V43" s="63"/>
      <c r="W43" s="64"/>
      <c r="X43" s="369"/>
      <c r="Y43" s="61"/>
      <c r="Z43" s="369"/>
      <c r="AA43" s="65"/>
      <c r="AB43" s="65"/>
      <c r="AC43" s="65"/>
      <c r="AD43" s="65"/>
      <c r="AE43" s="65"/>
      <c r="AF43" s="65"/>
      <c r="AG43" s="65"/>
      <c r="AH43" s="65"/>
      <c r="AI43" s="65"/>
      <c r="AJ43" s="65"/>
      <c r="AK43" s="64"/>
      <c r="AL43" s="369"/>
      <c r="AM43" s="369"/>
      <c r="AN43" s="61"/>
      <c r="AO43" s="369"/>
      <c r="AP43" s="369"/>
      <c r="AQ43" s="369"/>
      <c r="AR43" s="68"/>
      <c r="AS43" s="69"/>
      <c r="AT43" s="67"/>
      <c r="AU43" s="66"/>
      <c r="AV43" s="369"/>
      <c r="AW43" s="369"/>
      <c r="AX43" s="369"/>
      <c r="AY43" s="33" t="str">
        <f>IF(AR43='Cost incurred - Real Value'!V42,"Yes","No")</f>
        <v>Yes</v>
      </c>
      <c r="AZ43" s="56" t="str">
        <f>IF(AW43='Cost incurred - Real Value'!V163,"Yes","No")</f>
        <v>Yes</v>
      </c>
      <c r="BA43" s="33" t="str">
        <f>IF(AX43='Cost incurred - Real Value'!V221,"Yes","No")</f>
        <v>Yes</v>
      </c>
      <c r="BB43" s="33"/>
      <c r="BC43" s="33"/>
    </row>
    <row r="44" spans="2:55">
      <c r="B44" s="350">
        <f>+'2.3 Augex (A) - Nominal values'!B44</f>
        <v>0</v>
      </c>
      <c r="C44" s="58"/>
      <c r="D44" s="58"/>
      <c r="E44" s="58"/>
      <c r="F44" s="58"/>
      <c r="G44" s="58"/>
      <c r="H44" s="58"/>
      <c r="I44" s="58"/>
      <c r="J44" s="58"/>
      <c r="K44" s="58"/>
      <c r="L44" s="58"/>
      <c r="M44" s="61"/>
      <c r="N44" s="60"/>
      <c r="O44" s="61"/>
      <c r="P44" s="61"/>
      <c r="Q44" s="60"/>
      <c r="R44" s="61"/>
      <c r="S44" s="61"/>
      <c r="T44" s="61"/>
      <c r="U44" s="62"/>
      <c r="V44" s="63"/>
      <c r="W44" s="64"/>
      <c r="X44" s="369"/>
      <c r="Y44" s="61"/>
      <c r="Z44" s="369"/>
      <c r="AA44" s="65"/>
      <c r="AB44" s="65"/>
      <c r="AC44" s="65"/>
      <c r="AD44" s="65"/>
      <c r="AE44" s="65"/>
      <c r="AF44" s="65"/>
      <c r="AG44" s="65"/>
      <c r="AH44" s="65"/>
      <c r="AI44" s="65"/>
      <c r="AJ44" s="65"/>
      <c r="AK44" s="64"/>
      <c r="AL44" s="369"/>
      <c r="AM44" s="369"/>
      <c r="AN44" s="61"/>
      <c r="AO44" s="369"/>
      <c r="AP44" s="369"/>
      <c r="AQ44" s="369"/>
      <c r="AR44" s="68"/>
      <c r="AS44" s="69"/>
      <c r="AT44" s="67"/>
      <c r="AU44" s="66"/>
      <c r="AV44" s="369"/>
      <c r="AW44" s="369"/>
      <c r="AX44" s="369"/>
      <c r="AY44" s="33" t="str">
        <f>IF(AR44='Cost incurred - Real Value'!V43,"Yes","No")</f>
        <v>Yes</v>
      </c>
      <c r="AZ44" s="56" t="str">
        <f>IF(AW44='Cost incurred - Real Value'!V164,"Yes","No")</f>
        <v>Yes</v>
      </c>
      <c r="BA44" s="33" t="str">
        <f>IF(AX44='Cost incurred - Real Value'!V222,"Yes","No")</f>
        <v>Yes</v>
      </c>
      <c r="BB44" s="33"/>
      <c r="BC44" s="33"/>
    </row>
    <row r="45" spans="2:55">
      <c r="B45" s="350">
        <f>+'2.3 Augex (A) - Nominal values'!B45</f>
        <v>0</v>
      </c>
      <c r="C45" s="58"/>
      <c r="D45" s="58"/>
      <c r="E45" s="58"/>
      <c r="F45" s="58"/>
      <c r="G45" s="58"/>
      <c r="H45" s="58"/>
      <c r="I45" s="58"/>
      <c r="J45" s="58"/>
      <c r="K45" s="58"/>
      <c r="L45" s="58"/>
      <c r="M45" s="61"/>
      <c r="N45" s="60"/>
      <c r="O45" s="61"/>
      <c r="P45" s="61"/>
      <c r="Q45" s="60"/>
      <c r="R45" s="61"/>
      <c r="S45" s="61"/>
      <c r="T45" s="61"/>
      <c r="U45" s="62"/>
      <c r="V45" s="63"/>
      <c r="W45" s="64"/>
      <c r="X45" s="369"/>
      <c r="Y45" s="61"/>
      <c r="Z45" s="369"/>
      <c r="AA45" s="65"/>
      <c r="AB45" s="65"/>
      <c r="AC45" s="65"/>
      <c r="AD45" s="65"/>
      <c r="AE45" s="65"/>
      <c r="AF45" s="65"/>
      <c r="AG45" s="65"/>
      <c r="AH45" s="65"/>
      <c r="AI45" s="65"/>
      <c r="AJ45" s="65"/>
      <c r="AK45" s="64"/>
      <c r="AL45" s="369"/>
      <c r="AM45" s="369"/>
      <c r="AN45" s="61"/>
      <c r="AO45" s="369"/>
      <c r="AP45" s="369"/>
      <c r="AQ45" s="369"/>
      <c r="AR45" s="68"/>
      <c r="AS45" s="69"/>
      <c r="AT45" s="67"/>
      <c r="AU45" s="66"/>
      <c r="AV45" s="369"/>
      <c r="AW45" s="369"/>
      <c r="AX45" s="369"/>
      <c r="AY45" s="33" t="str">
        <f>IF(AR45='Cost incurred - Real Value'!V44,"Yes","No")</f>
        <v>Yes</v>
      </c>
      <c r="AZ45" s="56" t="str">
        <f>IF(AW45='Cost incurred - Real Value'!V165,"Yes","No")</f>
        <v>Yes</v>
      </c>
      <c r="BA45" s="33" t="str">
        <f>IF(AX45='Cost incurred - Real Value'!V223,"Yes","No")</f>
        <v>Yes</v>
      </c>
      <c r="BB45" s="33"/>
      <c r="BC45" s="33"/>
    </row>
    <row r="46" spans="2:55">
      <c r="B46" s="350">
        <f>+'2.3 Augex (A) - Nominal values'!B46</f>
        <v>0</v>
      </c>
      <c r="C46" s="58"/>
      <c r="D46" s="58"/>
      <c r="E46" s="58"/>
      <c r="F46" s="58"/>
      <c r="G46" s="58"/>
      <c r="H46" s="58"/>
      <c r="I46" s="58"/>
      <c r="J46" s="58"/>
      <c r="K46" s="58"/>
      <c r="L46" s="58"/>
      <c r="M46" s="61"/>
      <c r="N46" s="60"/>
      <c r="O46" s="61"/>
      <c r="P46" s="61"/>
      <c r="Q46" s="60"/>
      <c r="R46" s="61"/>
      <c r="S46" s="61"/>
      <c r="T46" s="61"/>
      <c r="U46" s="62"/>
      <c r="V46" s="63"/>
      <c r="W46" s="64"/>
      <c r="X46" s="369"/>
      <c r="Y46" s="61"/>
      <c r="Z46" s="369"/>
      <c r="AA46" s="65"/>
      <c r="AB46" s="65"/>
      <c r="AC46" s="65"/>
      <c r="AD46" s="65"/>
      <c r="AE46" s="65"/>
      <c r="AF46" s="65"/>
      <c r="AG46" s="65"/>
      <c r="AH46" s="65"/>
      <c r="AI46" s="65"/>
      <c r="AJ46" s="65"/>
      <c r="AK46" s="64"/>
      <c r="AL46" s="369"/>
      <c r="AM46" s="369"/>
      <c r="AN46" s="61"/>
      <c r="AO46" s="369"/>
      <c r="AP46" s="369"/>
      <c r="AQ46" s="369"/>
      <c r="AR46" s="68"/>
      <c r="AS46" s="69"/>
      <c r="AT46" s="67"/>
      <c r="AU46" s="66"/>
      <c r="AV46" s="369"/>
      <c r="AW46" s="369"/>
      <c r="AX46" s="369"/>
      <c r="AY46" s="33" t="str">
        <f>IF(AR46='Cost incurred - Real Value'!V45,"Yes","No")</f>
        <v>Yes</v>
      </c>
      <c r="AZ46" s="56" t="str">
        <f>IF(AW46='Cost incurred - Real Value'!V166,"Yes","No")</f>
        <v>Yes</v>
      </c>
      <c r="BA46" s="33" t="str">
        <f>IF(AX46='Cost incurred - Real Value'!V224,"Yes","No")</f>
        <v>Yes</v>
      </c>
      <c r="BB46" s="33"/>
      <c r="BC46" s="33"/>
    </row>
    <row r="47" spans="2:55">
      <c r="B47" s="350">
        <f>+'2.3 Augex (A) - Nominal values'!B47</f>
        <v>0</v>
      </c>
      <c r="C47" s="58"/>
      <c r="D47" s="58"/>
      <c r="E47" s="58"/>
      <c r="F47" s="58"/>
      <c r="G47" s="58"/>
      <c r="H47" s="58"/>
      <c r="I47" s="58"/>
      <c r="J47" s="58"/>
      <c r="K47" s="58"/>
      <c r="L47" s="58"/>
      <c r="M47" s="61"/>
      <c r="N47" s="72"/>
      <c r="O47" s="61"/>
      <c r="P47" s="61"/>
      <c r="Q47" s="60"/>
      <c r="R47" s="61"/>
      <c r="S47" s="61"/>
      <c r="T47" s="61"/>
      <c r="U47" s="62"/>
      <c r="V47" s="63"/>
      <c r="W47" s="64"/>
      <c r="X47" s="369"/>
      <c r="Y47" s="61"/>
      <c r="Z47" s="369"/>
      <c r="AA47" s="65"/>
      <c r="AB47" s="65"/>
      <c r="AC47" s="65"/>
      <c r="AD47" s="65"/>
      <c r="AE47" s="65"/>
      <c r="AF47" s="65"/>
      <c r="AG47" s="65"/>
      <c r="AH47" s="65"/>
      <c r="AI47" s="65"/>
      <c r="AJ47" s="65"/>
      <c r="AK47" s="64"/>
      <c r="AL47" s="369"/>
      <c r="AM47" s="369"/>
      <c r="AN47" s="61"/>
      <c r="AO47" s="369"/>
      <c r="AP47" s="369"/>
      <c r="AQ47" s="369"/>
      <c r="AR47" s="68"/>
      <c r="AS47" s="69"/>
      <c r="AT47" s="67"/>
      <c r="AU47" s="66"/>
      <c r="AV47" s="369"/>
      <c r="AW47" s="369"/>
      <c r="AX47" s="369"/>
      <c r="AY47" s="33" t="str">
        <f>IF(AR47='Cost incurred - Real Value'!V46,"Yes","No")</f>
        <v>Yes</v>
      </c>
      <c r="AZ47" s="56" t="str">
        <f>IF(AW47='Cost incurred - Real Value'!V167,"Yes","No")</f>
        <v>Yes</v>
      </c>
      <c r="BA47" s="33" t="str">
        <f>IF(AX47='Cost incurred - Real Value'!V225,"Yes","No")</f>
        <v>Yes</v>
      </c>
      <c r="BB47" s="33"/>
      <c r="BC47" s="33"/>
    </row>
    <row r="48" spans="2:55">
      <c r="B48" s="350">
        <f>+'2.3 Augex (A) - Nominal values'!B48</f>
        <v>0</v>
      </c>
      <c r="C48" s="75"/>
      <c r="D48" s="75"/>
      <c r="E48" s="75"/>
      <c r="F48" s="75"/>
      <c r="G48" s="75"/>
      <c r="H48" s="75"/>
      <c r="I48" s="75"/>
      <c r="J48" s="75"/>
      <c r="K48" s="75"/>
      <c r="L48" s="75"/>
      <c r="M48" s="76"/>
      <c r="N48" s="77"/>
      <c r="O48" s="76"/>
      <c r="P48" s="76"/>
      <c r="Q48" s="77"/>
      <c r="R48" s="76"/>
      <c r="S48" s="76"/>
      <c r="T48" s="76"/>
      <c r="U48" s="78"/>
      <c r="V48" s="79"/>
      <c r="W48" s="80"/>
      <c r="X48" s="369"/>
      <c r="Y48" s="76"/>
      <c r="Z48" s="369"/>
      <c r="AA48" s="81"/>
      <c r="AB48" s="81"/>
      <c r="AC48" s="81"/>
      <c r="AD48" s="81"/>
      <c r="AE48" s="81"/>
      <c r="AF48" s="81"/>
      <c r="AG48" s="81"/>
      <c r="AH48" s="81"/>
      <c r="AI48" s="81"/>
      <c r="AJ48" s="81"/>
      <c r="AK48" s="80"/>
      <c r="AL48" s="369"/>
      <c r="AM48" s="369"/>
      <c r="AN48" s="76"/>
      <c r="AO48" s="369"/>
      <c r="AP48" s="369"/>
      <c r="AQ48" s="369"/>
      <c r="AR48" s="68"/>
      <c r="AS48" s="84"/>
      <c r="AT48" s="83"/>
      <c r="AU48" s="82"/>
      <c r="AV48" s="369"/>
      <c r="AW48" s="369"/>
      <c r="AX48" s="369"/>
      <c r="AY48" s="33" t="str">
        <f>IF(AR48='Cost incurred - Real Value'!V47,"Yes","No")</f>
        <v>Yes</v>
      </c>
      <c r="AZ48" s="56" t="str">
        <f>IF(AW48='Cost incurred - Real Value'!V168,"Yes","No")</f>
        <v>Yes</v>
      </c>
      <c r="BA48" s="33" t="str">
        <f>IF(AX48='Cost incurred - Real Value'!V226,"Yes","No")</f>
        <v>Yes</v>
      </c>
      <c r="BB48" s="33"/>
      <c r="BC48" s="33"/>
    </row>
    <row r="49" spans="2:55">
      <c r="B49" s="350">
        <f>+'2.3 Augex (A) - Nominal values'!B49</f>
        <v>0</v>
      </c>
      <c r="C49" s="75"/>
      <c r="D49" s="75"/>
      <c r="E49" s="75"/>
      <c r="F49" s="75"/>
      <c r="G49" s="75"/>
      <c r="H49" s="75"/>
      <c r="I49" s="75"/>
      <c r="J49" s="75"/>
      <c r="K49" s="75"/>
      <c r="L49" s="75"/>
      <c r="M49" s="76"/>
      <c r="N49" s="77"/>
      <c r="O49" s="76"/>
      <c r="P49" s="76"/>
      <c r="Q49" s="77"/>
      <c r="R49" s="76"/>
      <c r="S49" s="76"/>
      <c r="T49" s="76"/>
      <c r="U49" s="78"/>
      <c r="V49" s="79"/>
      <c r="W49" s="80"/>
      <c r="X49" s="369"/>
      <c r="Y49" s="76"/>
      <c r="Z49" s="369"/>
      <c r="AA49" s="81"/>
      <c r="AB49" s="81"/>
      <c r="AC49" s="81"/>
      <c r="AD49" s="81"/>
      <c r="AE49" s="81"/>
      <c r="AF49" s="81"/>
      <c r="AG49" s="81"/>
      <c r="AH49" s="81"/>
      <c r="AI49" s="81"/>
      <c r="AJ49" s="81"/>
      <c r="AK49" s="80"/>
      <c r="AL49" s="369"/>
      <c r="AM49" s="369"/>
      <c r="AN49" s="76"/>
      <c r="AO49" s="369"/>
      <c r="AP49" s="369"/>
      <c r="AQ49" s="369"/>
      <c r="AR49" s="68"/>
      <c r="AS49" s="84"/>
      <c r="AT49" s="83"/>
      <c r="AU49" s="82"/>
      <c r="AV49" s="369"/>
      <c r="AW49" s="369"/>
      <c r="AX49" s="369"/>
      <c r="AY49" s="33" t="str">
        <f>IF(AR49='Cost incurred - Real Value'!V48,"Yes","No")</f>
        <v>Yes</v>
      </c>
      <c r="AZ49" s="56" t="str">
        <f>IF(AW49='Cost incurred - Real Value'!V169,"Yes","No")</f>
        <v>Yes</v>
      </c>
      <c r="BA49" s="33" t="str">
        <f>IF(AX49='Cost incurred - Real Value'!V227,"Yes","No")</f>
        <v>Yes</v>
      </c>
      <c r="BB49" s="33"/>
      <c r="BC49" s="33"/>
    </row>
    <row r="50" spans="2:55">
      <c r="B50" s="350">
        <f>+'2.3 Augex (A) - Nominal values'!B50</f>
        <v>0</v>
      </c>
      <c r="C50" s="75"/>
      <c r="D50" s="75"/>
      <c r="E50" s="75"/>
      <c r="F50" s="75"/>
      <c r="G50" s="75"/>
      <c r="H50" s="75"/>
      <c r="I50" s="75"/>
      <c r="J50" s="75"/>
      <c r="K50" s="75"/>
      <c r="L50" s="75"/>
      <c r="M50" s="76"/>
      <c r="N50" s="77"/>
      <c r="O50" s="76"/>
      <c r="P50" s="76"/>
      <c r="Q50" s="77"/>
      <c r="R50" s="76"/>
      <c r="S50" s="76"/>
      <c r="T50" s="76"/>
      <c r="U50" s="78"/>
      <c r="V50" s="79"/>
      <c r="W50" s="80"/>
      <c r="X50" s="369"/>
      <c r="Y50" s="76"/>
      <c r="Z50" s="369"/>
      <c r="AA50" s="81"/>
      <c r="AB50" s="81"/>
      <c r="AC50" s="81"/>
      <c r="AD50" s="81"/>
      <c r="AE50" s="81"/>
      <c r="AF50" s="81"/>
      <c r="AG50" s="81"/>
      <c r="AH50" s="81"/>
      <c r="AI50" s="81"/>
      <c r="AJ50" s="81"/>
      <c r="AK50" s="80"/>
      <c r="AL50" s="369"/>
      <c r="AM50" s="369"/>
      <c r="AN50" s="76"/>
      <c r="AO50" s="369"/>
      <c r="AP50" s="369"/>
      <c r="AQ50" s="369"/>
      <c r="AR50" s="68"/>
      <c r="AS50" s="84"/>
      <c r="AT50" s="83"/>
      <c r="AU50" s="82"/>
      <c r="AV50" s="369"/>
      <c r="AW50" s="369"/>
      <c r="AX50" s="369"/>
      <c r="AY50" s="33" t="str">
        <f>IF(AR50='Cost incurred - Real Value'!V49,"Yes","No")</f>
        <v>Yes</v>
      </c>
      <c r="AZ50" s="56" t="str">
        <f>IF(AW50='Cost incurred - Real Value'!V170,"Yes","No")</f>
        <v>Yes</v>
      </c>
      <c r="BA50" s="33" t="str">
        <f>IF(AX50='Cost incurred - Real Value'!V228,"Yes","No")</f>
        <v>Yes</v>
      </c>
      <c r="BB50" s="33"/>
      <c r="BC50" s="33"/>
    </row>
    <row r="51" spans="2:55">
      <c r="B51" s="350">
        <f>+'2.3 Augex (A) - Nominal values'!B51</f>
        <v>0</v>
      </c>
      <c r="C51" s="75"/>
      <c r="D51" s="75"/>
      <c r="E51" s="75"/>
      <c r="F51" s="75"/>
      <c r="G51" s="75"/>
      <c r="H51" s="75"/>
      <c r="I51" s="75"/>
      <c r="J51" s="75"/>
      <c r="K51" s="75"/>
      <c r="L51" s="75"/>
      <c r="M51" s="76"/>
      <c r="N51" s="77"/>
      <c r="O51" s="76"/>
      <c r="P51" s="76"/>
      <c r="Q51" s="77"/>
      <c r="R51" s="76"/>
      <c r="S51" s="76"/>
      <c r="T51" s="76"/>
      <c r="U51" s="78"/>
      <c r="V51" s="79"/>
      <c r="W51" s="80"/>
      <c r="X51" s="369"/>
      <c r="Y51" s="76"/>
      <c r="Z51" s="369"/>
      <c r="AA51" s="81"/>
      <c r="AB51" s="81"/>
      <c r="AC51" s="81"/>
      <c r="AD51" s="81"/>
      <c r="AE51" s="81"/>
      <c r="AF51" s="81"/>
      <c r="AG51" s="81"/>
      <c r="AH51" s="81"/>
      <c r="AI51" s="81"/>
      <c r="AJ51" s="81"/>
      <c r="AK51" s="80"/>
      <c r="AL51" s="369"/>
      <c r="AM51" s="369"/>
      <c r="AN51" s="76"/>
      <c r="AO51" s="369"/>
      <c r="AP51" s="369"/>
      <c r="AQ51" s="369"/>
      <c r="AR51" s="68"/>
      <c r="AS51" s="84"/>
      <c r="AT51" s="83"/>
      <c r="AU51" s="82"/>
      <c r="AV51" s="369"/>
      <c r="AW51" s="369"/>
      <c r="AX51" s="369"/>
      <c r="AY51" s="33" t="str">
        <f>IF(AR51='Cost incurred - Real Value'!V50,"Yes","No")</f>
        <v>Yes</v>
      </c>
      <c r="AZ51" s="56" t="str">
        <f>IF(AW51='Cost incurred - Real Value'!V171,"Yes","No")</f>
        <v>Yes</v>
      </c>
      <c r="BA51" s="33" t="str">
        <f>IF(AX51='Cost incurred - Real Value'!V229,"Yes","No")</f>
        <v>Yes</v>
      </c>
      <c r="BB51" s="33"/>
      <c r="BC51" s="33"/>
    </row>
    <row r="52" spans="2:55">
      <c r="B52" s="350">
        <f>+'2.3 Augex (A) - Nominal values'!B52</f>
        <v>0</v>
      </c>
      <c r="C52" s="75"/>
      <c r="D52" s="75"/>
      <c r="E52" s="75"/>
      <c r="F52" s="75"/>
      <c r="G52" s="75"/>
      <c r="H52" s="75"/>
      <c r="I52" s="75"/>
      <c r="J52" s="75"/>
      <c r="K52" s="75"/>
      <c r="L52" s="75"/>
      <c r="M52" s="76"/>
      <c r="N52" s="77"/>
      <c r="O52" s="76"/>
      <c r="P52" s="76"/>
      <c r="Q52" s="77"/>
      <c r="R52" s="76"/>
      <c r="S52" s="76"/>
      <c r="T52" s="76"/>
      <c r="U52" s="78"/>
      <c r="V52" s="79"/>
      <c r="W52" s="80"/>
      <c r="X52" s="369"/>
      <c r="Y52" s="76"/>
      <c r="Z52" s="369"/>
      <c r="AA52" s="81"/>
      <c r="AB52" s="81"/>
      <c r="AC52" s="81"/>
      <c r="AD52" s="81"/>
      <c r="AE52" s="81"/>
      <c r="AF52" s="81"/>
      <c r="AG52" s="81"/>
      <c r="AH52" s="81"/>
      <c r="AI52" s="81"/>
      <c r="AJ52" s="81"/>
      <c r="AK52" s="80"/>
      <c r="AL52" s="369"/>
      <c r="AM52" s="369"/>
      <c r="AN52" s="76"/>
      <c r="AO52" s="369"/>
      <c r="AP52" s="369"/>
      <c r="AQ52" s="369"/>
      <c r="AR52" s="68"/>
      <c r="AS52" s="84"/>
      <c r="AT52" s="83"/>
      <c r="AU52" s="82"/>
      <c r="AV52" s="369"/>
      <c r="AW52" s="369"/>
      <c r="AX52" s="369"/>
      <c r="AY52" s="33" t="str">
        <f>IF(AR52='Cost incurred - Real Value'!V51,"Yes","No")</f>
        <v>Yes</v>
      </c>
      <c r="AZ52" s="56" t="str">
        <f>IF(AW52='Cost incurred - Real Value'!V172,"Yes","No")</f>
        <v>Yes</v>
      </c>
      <c r="BA52" s="33" t="str">
        <f>IF(AX52='Cost incurred - Real Value'!V230,"Yes","No")</f>
        <v>Yes</v>
      </c>
      <c r="BB52" s="33"/>
      <c r="BC52" s="33"/>
    </row>
    <row r="53" spans="2:55">
      <c r="B53" s="350">
        <f>+'2.3 Augex (A) - Nominal values'!B53</f>
        <v>0</v>
      </c>
      <c r="C53" s="75"/>
      <c r="D53" s="75"/>
      <c r="E53" s="75"/>
      <c r="F53" s="75"/>
      <c r="G53" s="75"/>
      <c r="H53" s="75"/>
      <c r="I53" s="75"/>
      <c r="J53" s="75"/>
      <c r="K53" s="75"/>
      <c r="L53" s="75"/>
      <c r="M53" s="76"/>
      <c r="N53" s="77"/>
      <c r="O53" s="76"/>
      <c r="P53" s="76"/>
      <c r="Q53" s="77"/>
      <c r="R53" s="76"/>
      <c r="S53" s="76"/>
      <c r="T53" s="76"/>
      <c r="U53" s="78"/>
      <c r="V53" s="79"/>
      <c r="W53" s="80"/>
      <c r="X53" s="369"/>
      <c r="Y53" s="76"/>
      <c r="Z53" s="369"/>
      <c r="AA53" s="81"/>
      <c r="AB53" s="81"/>
      <c r="AC53" s="81"/>
      <c r="AD53" s="81"/>
      <c r="AE53" s="81"/>
      <c r="AF53" s="81"/>
      <c r="AG53" s="81"/>
      <c r="AH53" s="81"/>
      <c r="AI53" s="81"/>
      <c r="AJ53" s="81"/>
      <c r="AK53" s="80"/>
      <c r="AL53" s="369"/>
      <c r="AM53" s="369"/>
      <c r="AN53" s="76"/>
      <c r="AO53" s="369"/>
      <c r="AP53" s="369"/>
      <c r="AQ53" s="369"/>
      <c r="AR53" s="68"/>
      <c r="AS53" s="84"/>
      <c r="AT53" s="83"/>
      <c r="AU53" s="82"/>
      <c r="AV53" s="369"/>
      <c r="AW53" s="369"/>
      <c r="AX53" s="369"/>
      <c r="AY53" s="33" t="str">
        <f>IF(AR53='Cost incurred - Real Value'!V52,"Yes","No")</f>
        <v>Yes</v>
      </c>
      <c r="AZ53" s="56" t="str">
        <f>IF(AW53='Cost incurred - Real Value'!V173,"Yes","No")</f>
        <v>Yes</v>
      </c>
      <c r="BA53" s="33" t="str">
        <f>IF(AX53='Cost incurred - Real Value'!V231,"Yes","No")</f>
        <v>Yes</v>
      </c>
      <c r="BB53" s="33"/>
      <c r="BC53" s="33"/>
    </row>
    <row r="54" spans="2:55">
      <c r="B54" s="350">
        <f>+'2.3 Augex (A) - Nominal values'!B54</f>
        <v>0</v>
      </c>
      <c r="C54" s="75"/>
      <c r="D54" s="75"/>
      <c r="E54" s="75"/>
      <c r="F54" s="75"/>
      <c r="G54" s="75"/>
      <c r="H54" s="75"/>
      <c r="I54" s="75"/>
      <c r="J54" s="75"/>
      <c r="K54" s="75"/>
      <c r="L54" s="75"/>
      <c r="M54" s="76"/>
      <c r="N54" s="77"/>
      <c r="O54" s="76"/>
      <c r="P54" s="76"/>
      <c r="Q54" s="77"/>
      <c r="R54" s="76"/>
      <c r="S54" s="76"/>
      <c r="T54" s="76"/>
      <c r="U54" s="78"/>
      <c r="V54" s="79"/>
      <c r="W54" s="80"/>
      <c r="X54" s="369"/>
      <c r="Y54" s="76"/>
      <c r="Z54" s="369"/>
      <c r="AA54" s="81"/>
      <c r="AB54" s="81"/>
      <c r="AC54" s="81"/>
      <c r="AD54" s="81"/>
      <c r="AE54" s="81"/>
      <c r="AF54" s="81"/>
      <c r="AG54" s="81"/>
      <c r="AH54" s="81"/>
      <c r="AI54" s="81"/>
      <c r="AJ54" s="81"/>
      <c r="AK54" s="80"/>
      <c r="AL54" s="369"/>
      <c r="AM54" s="369"/>
      <c r="AN54" s="76"/>
      <c r="AO54" s="369"/>
      <c r="AP54" s="369"/>
      <c r="AQ54" s="369"/>
      <c r="AR54" s="68"/>
      <c r="AS54" s="84"/>
      <c r="AT54" s="83"/>
      <c r="AU54" s="82"/>
      <c r="AV54" s="369"/>
      <c r="AW54" s="369"/>
      <c r="AX54" s="369"/>
      <c r="AY54" s="33" t="str">
        <f>IF(AR54='Cost incurred - Real Value'!V53,"Yes","No")</f>
        <v>Yes</v>
      </c>
      <c r="AZ54" s="56" t="str">
        <f>IF(AW54='Cost incurred - Real Value'!V174,"Yes","No")</f>
        <v>Yes</v>
      </c>
      <c r="BA54" s="33" t="str">
        <f>IF(AX54='Cost incurred - Real Value'!V232,"Yes","No")</f>
        <v>Yes</v>
      </c>
      <c r="BB54" s="33"/>
      <c r="BC54" s="33"/>
    </row>
    <row r="55" spans="2:55">
      <c r="B55" s="350">
        <f>+'2.3 Augex (A) - Nominal values'!B55</f>
        <v>0</v>
      </c>
      <c r="C55" s="75"/>
      <c r="D55" s="75"/>
      <c r="E55" s="75"/>
      <c r="F55" s="75"/>
      <c r="G55" s="75"/>
      <c r="H55" s="75"/>
      <c r="I55" s="75"/>
      <c r="J55" s="75"/>
      <c r="K55" s="75"/>
      <c r="L55" s="75"/>
      <c r="M55" s="76"/>
      <c r="N55" s="77"/>
      <c r="O55" s="76"/>
      <c r="P55" s="76"/>
      <c r="Q55" s="77"/>
      <c r="R55" s="76"/>
      <c r="S55" s="76"/>
      <c r="T55" s="76"/>
      <c r="U55" s="78"/>
      <c r="V55" s="79"/>
      <c r="W55" s="80"/>
      <c r="X55" s="369"/>
      <c r="Y55" s="76"/>
      <c r="Z55" s="369"/>
      <c r="AA55" s="81"/>
      <c r="AB55" s="81"/>
      <c r="AC55" s="81"/>
      <c r="AD55" s="81"/>
      <c r="AE55" s="81"/>
      <c r="AF55" s="81"/>
      <c r="AG55" s="81"/>
      <c r="AH55" s="81"/>
      <c r="AI55" s="81"/>
      <c r="AJ55" s="81"/>
      <c r="AK55" s="80"/>
      <c r="AL55" s="369"/>
      <c r="AM55" s="369"/>
      <c r="AN55" s="76"/>
      <c r="AO55" s="369"/>
      <c r="AP55" s="369"/>
      <c r="AQ55" s="369"/>
      <c r="AR55" s="68"/>
      <c r="AS55" s="84"/>
      <c r="AT55" s="83"/>
      <c r="AU55" s="82"/>
      <c r="AV55" s="369"/>
      <c r="AW55" s="369"/>
      <c r="AX55" s="369"/>
      <c r="AY55" s="33" t="str">
        <f>IF(AR55='Cost incurred - Real Value'!V54,"Yes","No")</f>
        <v>Yes</v>
      </c>
      <c r="AZ55" s="56" t="str">
        <f>IF(AW55='Cost incurred - Real Value'!V175,"Yes","No")</f>
        <v>Yes</v>
      </c>
      <c r="BA55" s="33" t="str">
        <f>IF(AX55='Cost incurred - Real Value'!V233,"Yes","No")</f>
        <v>Yes</v>
      </c>
      <c r="BB55" s="33"/>
      <c r="BC55" s="33"/>
    </row>
    <row r="56" spans="2:55">
      <c r="B56" s="350">
        <f>+'2.3 Augex (A) - Nominal values'!B56</f>
        <v>0</v>
      </c>
      <c r="C56" s="75"/>
      <c r="D56" s="75"/>
      <c r="E56" s="75"/>
      <c r="F56" s="75"/>
      <c r="G56" s="75"/>
      <c r="H56" s="75"/>
      <c r="I56" s="75"/>
      <c r="J56" s="75"/>
      <c r="K56" s="75"/>
      <c r="L56" s="75"/>
      <c r="M56" s="76"/>
      <c r="N56" s="77"/>
      <c r="O56" s="76"/>
      <c r="P56" s="76"/>
      <c r="Q56" s="77"/>
      <c r="R56" s="76"/>
      <c r="S56" s="76"/>
      <c r="T56" s="76"/>
      <c r="U56" s="78"/>
      <c r="V56" s="79"/>
      <c r="W56" s="80"/>
      <c r="X56" s="369"/>
      <c r="Y56" s="76"/>
      <c r="Z56" s="369"/>
      <c r="AA56" s="81"/>
      <c r="AB56" s="81"/>
      <c r="AC56" s="81"/>
      <c r="AD56" s="81"/>
      <c r="AE56" s="81"/>
      <c r="AF56" s="81"/>
      <c r="AG56" s="81"/>
      <c r="AH56" s="81"/>
      <c r="AI56" s="81"/>
      <c r="AJ56" s="81"/>
      <c r="AK56" s="80"/>
      <c r="AL56" s="369"/>
      <c r="AM56" s="369"/>
      <c r="AN56" s="76"/>
      <c r="AO56" s="369"/>
      <c r="AP56" s="369"/>
      <c r="AQ56" s="369"/>
      <c r="AR56" s="68"/>
      <c r="AS56" s="84"/>
      <c r="AT56" s="83"/>
      <c r="AU56" s="82"/>
      <c r="AV56" s="369"/>
      <c r="AW56" s="369"/>
      <c r="AX56" s="369"/>
      <c r="AY56" s="33" t="str">
        <f>IF(AR56='Cost incurred - Real Value'!V55,"Yes","No")</f>
        <v>Yes</v>
      </c>
      <c r="AZ56" s="56" t="str">
        <f>IF(AW56='Cost incurred - Real Value'!V176,"Yes","No")</f>
        <v>Yes</v>
      </c>
      <c r="BA56" s="33" t="str">
        <f>IF(AX56='Cost incurred - Real Value'!V234,"Yes","No")</f>
        <v>Yes</v>
      </c>
      <c r="BB56" s="33"/>
      <c r="BC56" s="33"/>
    </row>
    <row r="57" spans="2:55">
      <c r="B57" s="350">
        <f>+'2.3 Augex (A) - Nominal values'!B57</f>
        <v>0</v>
      </c>
      <c r="C57" s="75"/>
      <c r="D57" s="75"/>
      <c r="E57" s="75"/>
      <c r="F57" s="75"/>
      <c r="G57" s="75"/>
      <c r="H57" s="75"/>
      <c r="I57" s="75"/>
      <c r="J57" s="75"/>
      <c r="K57" s="75"/>
      <c r="L57" s="75"/>
      <c r="M57" s="76"/>
      <c r="N57" s="77"/>
      <c r="O57" s="76"/>
      <c r="P57" s="76"/>
      <c r="Q57" s="77"/>
      <c r="R57" s="76"/>
      <c r="S57" s="76"/>
      <c r="T57" s="76"/>
      <c r="U57" s="78"/>
      <c r="V57" s="79"/>
      <c r="W57" s="80"/>
      <c r="X57" s="369"/>
      <c r="Y57" s="76"/>
      <c r="Z57" s="369"/>
      <c r="AA57" s="81"/>
      <c r="AB57" s="81"/>
      <c r="AC57" s="81"/>
      <c r="AD57" s="81"/>
      <c r="AE57" s="81"/>
      <c r="AF57" s="81"/>
      <c r="AG57" s="81"/>
      <c r="AH57" s="81"/>
      <c r="AI57" s="81"/>
      <c r="AJ57" s="81"/>
      <c r="AK57" s="80"/>
      <c r="AL57" s="369"/>
      <c r="AM57" s="369"/>
      <c r="AN57" s="76"/>
      <c r="AO57" s="369"/>
      <c r="AP57" s="369"/>
      <c r="AQ57" s="369"/>
      <c r="AR57" s="68"/>
      <c r="AS57" s="84"/>
      <c r="AT57" s="83"/>
      <c r="AU57" s="82"/>
      <c r="AV57" s="369"/>
      <c r="AW57" s="369"/>
      <c r="AX57" s="369"/>
      <c r="AY57" s="33" t="str">
        <f>IF(AR57='Cost incurred - Real Value'!V56,"Yes","No")</f>
        <v>Yes</v>
      </c>
      <c r="AZ57" s="56" t="str">
        <f>IF(AW57='Cost incurred - Real Value'!V177,"Yes","No")</f>
        <v>Yes</v>
      </c>
      <c r="BA57" s="33" t="str">
        <f>IF(AX57='Cost incurred - Real Value'!V235,"Yes","No")</f>
        <v>Yes</v>
      </c>
      <c r="BB57" s="33"/>
      <c r="BC57" s="33"/>
    </row>
    <row r="58" spans="2:55">
      <c r="B58" s="350">
        <f>+'2.3 Augex (A) - Nominal values'!B58</f>
        <v>0</v>
      </c>
      <c r="C58" s="75"/>
      <c r="D58" s="75"/>
      <c r="E58" s="75"/>
      <c r="F58" s="75"/>
      <c r="G58" s="75"/>
      <c r="H58" s="75"/>
      <c r="I58" s="75"/>
      <c r="J58" s="75"/>
      <c r="K58" s="75"/>
      <c r="L58" s="75"/>
      <c r="M58" s="76"/>
      <c r="N58" s="77"/>
      <c r="O58" s="76"/>
      <c r="P58" s="76"/>
      <c r="Q58" s="77"/>
      <c r="R58" s="76"/>
      <c r="S58" s="76"/>
      <c r="T58" s="76"/>
      <c r="U58" s="78"/>
      <c r="V58" s="79"/>
      <c r="W58" s="80"/>
      <c r="X58" s="369"/>
      <c r="Y58" s="76"/>
      <c r="Z58" s="369"/>
      <c r="AA58" s="81"/>
      <c r="AB58" s="81"/>
      <c r="AC58" s="81"/>
      <c r="AD58" s="81"/>
      <c r="AE58" s="81"/>
      <c r="AF58" s="81"/>
      <c r="AG58" s="81"/>
      <c r="AH58" s="81"/>
      <c r="AI58" s="81"/>
      <c r="AJ58" s="81"/>
      <c r="AK58" s="80"/>
      <c r="AL58" s="369"/>
      <c r="AM58" s="369"/>
      <c r="AN58" s="76"/>
      <c r="AO58" s="369"/>
      <c r="AP58" s="369"/>
      <c r="AQ58" s="369"/>
      <c r="AR58" s="68"/>
      <c r="AS58" s="84"/>
      <c r="AT58" s="83"/>
      <c r="AU58" s="82"/>
      <c r="AV58" s="369"/>
      <c r="AW58" s="369"/>
      <c r="AX58" s="369"/>
      <c r="AY58" s="33" t="str">
        <f>IF(AR58='Cost incurred - Real Value'!V57,"Yes","No")</f>
        <v>Yes</v>
      </c>
      <c r="AZ58" s="56" t="str">
        <f>IF(AW58='Cost incurred - Real Value'!V178,"Yes","No")</f>
        <v>Yes</v>
      </c>
      <c r="BA58" s="33" t="str">
        <f>IF(AX58='Cost incurred - Real Value'!V236,"Yes","No")</f>
        <v>Yes</v>
      </c>
      <c r="BB58" s="33"/>
      <c r="BC58" s="33"/>
    </row>
    <row r="59" spans="2:55">
      <c r="B59" s="350">
        <f>+'2.3 Augex (A) - Nominal values'!B59</f>
        <v>0</v>
      </c>
      <c r="C59" s="75"/>
      <c r="D59" s="75"/>
      <c r="E59" s="75"/>
      <c r="F59" s="75"/>
      <c r="G59" s="75"/>
      <c r="H59" s="75"/>
      <c r="I59" s="75"/>
      <c r="J59" s="75"/>
      <c r="K59" s="75"/>
      <c r="L59" s="75"/>
      <c r="M59" s="76"/>
      <c r="N59" s="77"/>
      <c r="O59" s="76"/>
      <c r="P59" s="76"/>
      <c r="Q59" s="77"/>
      <c r="R59" s="76"/>
      <c r="S59" s="76"/>
      <c r="T59" s="76"/>
      <c r="U59" s="78"/>
      <c r="V59" s="79"/>
      <c r="W59" s="80"/>
      <c r="X59" s="369"/>
      <c r="Y59" s="76"/>
      <c r="Z59" s="369"/>
      <c r="AA59" s="81"/>
      <c r="AB59" s="81"/>
      <c r="AC59" s="81"/>
      <c r="AD59" s="81"/>
      <c r="AE59" s="81"/>
      <c r="AF59" s="81"/>
      <c r="AG59" s="81"/>
      <c r="AH59" s="81"/>
      <c r="AI59" s="81"/>
      <c r="AJ59" s="81"/>
      <c r="AK59" s="80"/>
      <c r="AL59" s="369"/>
      <c r="AM59" s="369"/>
      <c r="AN59" s="76"/>
      <c r="AO59" s="369"/>
      <c r="AP59" s="369"/>
      <c r="AQ59" s="369"/>
      <c r="AR59" s="68"/>
      <c r="AS59" s="84"/>
      <c r="AT59" s="83"/>
      <c r="AU59" s="82"/>
      <c r="AV59" s="369"/>
      <c r="AW59" s="369"/>
      <c r="AX59" s="369"/>
      <c r="AY59" s="33" t="str">
        <f>IF(AR59='Cost incurred - Real Value'!V58,"Yes","No")</f>
        <v>Yes</v>
      </c>
      <c r="AZ59" s="56" t="str">
        <f>IF(AW59='Cost incurred - Real Value'!V179,"Yes","No")</f>
        <v>Yes</v>
      </c>
      <c r="BA59" s="33" t="str">
        <f>IF(AX59='Cost incurred - Real Value'!V237,"Yes","No")</f>
        <v>Yes</v>
      </c>
      <c r="BB59" s="33"/>
      <c r="BC59" s="33"/>
    </row>
    <row r="60" spans="2:55">
      <c r="B60" s="350">
        <f>+'2.3 Augex (A) - Nominal values'!B60</f>
        <v>0</v>
      </c>
      <c r="C60" s="75"/>
      <c r="D60" s="75"/>
      <c r="E60" s="75"/>
      <c r="F60" s="75"/>
      <c r="G60" s="75"/>
      <c r="H60" s="75"/>
      <c r="I60" s="75"/>
      <c r="J60" s="75"/>
      <c r="K60" s="75"/>
      <c r="L60" s="75"/>
      <c r="M60" s="76"/>
      <c r="N60" s="77"/>
      <c r="O60" s="76"/>
      <c r="P60" s="76"/>
      <c r="Q60" s="77"/>
      <c r="R60" s="76"/>
      <c r="S60" s="76"/>
      <c r="T60" s="76"/>
      <c r="U60" s="78"/>
      <c r="V60" s="79"/>
      <c r="W60" s="80"/>
      <c r="X60" s="369"/>
      <c r="Y60" s="76"/>
      <c r="Z60" s="369"/>
      <c r="AA60" s="81"/>
      <c r="AB60" s="81"/>
      <c r="AC60" s="81"/>
      <c r="AD60" s="81"/>
      <c r="AE60" s="81"/>
      <c r="AF60" s="81"/>
      <c r="AG60" s="81"/>
      <c r="AH60" s="81"/>
      <c r="AI60" s="81"/>
      <c r="AJ60" s="81"/>
      <c r="AK60" s="80"/>
      <c r="AL60" s="369"/>
      <c r="AM60" s="369"/>
      <c r="AN60" s="76"/>
      <c r="AO60" s="369"/>
      <c r="AP60" s="369"/>
      <c r="AQ60" s="369"/>
      <c r="AR60" s="68"/>
      <c r="AS60" s="84"/>
      <c r="AT60" s="83"/>
      <c r="AU60" s="82"/>
      <c r="AV60" s="369"/>
      <c r="AW60" s="369"/>
      <c r="AX60" s="369"/>
      <c r="AY60" s="33" t="str">
        <f>IF(AR60='Cost incurred - Real Value'!V59,"Yes","No")</f>
        <v>Yes</v>
      </c>
      <c r="AZ60" s="56" t="str">
        <f>IF(AW60='Cost incurred - Real Value'!V180,"Yes","No")</f>
        <v>Yes</v>
      </c>
      <c r="BA60" s="33" t="str">
        <f>IF(AX60='Cost incurred - Real Value'!V238,"Yes","No")</f>
        <v>Yes</v>
      </c>
    </row>
    <row r="61" spans="2:55">
      <c r="B61" s="350">
        <f>+'2.3 Augex (A) - Nominal values'!B61</f>
        <v>0</v>
      </c>
      <c r="C61" s="75"/>
      <c r="D61" s="75"/>
      <c r="E61" s="75"/>
      <c r="F61" s="75"/>
      <c r="G61" s="75"/>
      <c r="H61" s="75"/>
      <c r="I61" s="75"/>
      <c r="J61" s="75"/>
      <c r="K61" s="75"/>
      <c r="L61" s="75"/>
      <c r="M61" s="76"/>
      <c r="N61" s="77"/>
      <c r="O61" s="76"/>
      <c r="P61" s="76"/>
      <c r="Q61" s="77"/>
      <c r="R61" s="76"/>
      <c r="S61" s="76"/>
      <c r="T61" s="76"/>
      <c r="U61" s="78"/>
      <c r="V61" s="79"/>
      <c r="W61" s="80"/>
      <c r="X61" s="369"/>
      <c r="Y61" s="76"/>
      <c r="Z61" s="369"/>
      <c r="AA61" s="81"/>
      <c r="AB61" s="81"/>
      <c r="AC61" s="81"/>
      <c r="AD61" s="81"/>
      <c r="AE61" s="81"/>
      <c r="AF61" s="81"/>
      <c r="AG61" s="81"/>
      <c r="AH61" s="81"/>
      <c r="AI61" s="81"/>
      <c r="AJ61" s="81"/>
      <c r="AK61" s="80"/>
      <c r="AL61" s="369"/>
      <c r="AM61" s="369"/>
      <c r="AN61" s="76"/>
      <c r="AO61" s="369"/>
      <c r="AP61" s="369"/>
      <c r="AQ61" s="369"/>
      <c r="AR61" s="68"/>
      <c r="AS61" s="84"/>
      <c r="AT61" s="83"/>
      <c r="AU61" s="82"/>
      <c r="AV61" s="369"/>
      <c r="AW61" s="369"/>
      <c r="AX61" s="369"/>
      <c r="AY61" s="33" t="str">
        <f>IF(AR61='Cost incurred - Real Value'!V60,"Yes","No")</f>
        <v>Yes</v>
      </c>
      <c r="AZ61" s="56" t="str">
        <f>IF(AW61='Cost incurred - Real Value'!V181,"Yes","No")</f>
        <v>Yes</v>
      </c>
      <c r="BA61" s="33" t="str">
        <f>IF(AX61='Cost incurred - Real Value'!V239,"Yes","No")</f>
        <v>Yes</v>
      </c>
    </row>
    <row r="62" spans="2:55">
      <c r="B62" s="350">
        <f>+'2.3 Augex (A) - Nominal values'!B62</f>
        <v>0</v>
      </c>
      <c r="C62" s="75"/>
      <c r="D62" s="75"/>
      <c r="E62" s="75"/>
      <c r="F62" s="75"/>
      <c r="G62" s="75"/>
      <c r="H62" s="75"/>
      <c r="I62" s="75"/>
      <c r="J62" s="75"/>
      <c r="K62" s="75"/>
      <c r="L62" s="75"/>
      <c r="M62" s="76"/>
      <c r="N62" s="77"/>
      <c r="O62" s="76"/>
      <c r="P62" s="76"/>
      <c r="Q62" s="77"/>
      <c r="R62" s="76"/>
      <c r="S62" s="76"/>
      <c r="T62" s="76"/>
      <c r="U62" s="78"/>
      <c r="V62" s="79"/>
      <c r="W62" s="80"/>
      <c r="X62" s="369"/>
      <c r="Y62" s="76"/>
      <c r="Z62" s="369"/>
      <c r="AA62" s="81"/>
      <c r="AB62" s="81"/>
      <c r="AC62" s="81"/>
      <c r="AD62" s="81"/>
      <c r="AE62" s="81"/>
      <c r="AF62" s="81"/>
      <c r="AG62" s="81"/>
      <c r="AH62" s="81"/>
      <c r="AI62" s="81"/>
      <c r="AJ62" s="81"/>
      <c r="AK62" s="80"/>
      <c r="AL62" s="369"/>
      <c r="AM62" s="369"/>
      <c r="AN62" s="76"/>
      <c r="AO62" s="369"/>
      <c r="AP62" s="369"/>
      <c r="AQ62" s="369"/>
      <c r="AR62" s="68"/>
      <c r="AS62" s="84"/>
      <c r="AT62" s="83"/>
      <c r="AU62" s="82"/>
      <c r="AV62" s="369"/>
      <c r="AW62" s="369"/>
      <c r="AX62" s="369"/>
      <c r="AY62" s="33" t="str">
        <f>IF(AR62='Cost incurred - Real Value'!V61,"Yes","No")</f>
        <v>Yes</v>
      </c>
      <c r="AZ62" s="56" t="str">
        <f>IF(AW62='Cost incurred - Real Value'!V182,"Yes","No")</f>
        <v>Yes</v>
      </c>
      <c r="BA62" s="33" t="str">
        <f>IF(AX62='Cost incurred - Real Value'!V240,"Yes","No")</f>
        <v>Yes</v>
      </c>
    </row>
    <row r="63" spans="2:55">
      <c r="B63" s="350">
        <f>+'2.3 Augex (A) - Nominal values'!B63</f>
        <v>0</v>
      </c>
      <c r="C63" s="75"/>
      <c r="D63" s="75"/>
      <c r="E63" s="75"/>
      <c r="F63" s="75"/>
      <c r="G63" s="75"/>
      <c r="H63" s="75"/>
      <c r="I63" s="75"/>
      <c r="J63" s="75"/>
      <c r="K63" s="75"/>
      <c r="L63" s="75"/>
      <c r="M63" s="76"/>
      <c r="N63" s="77"/>
      <c r="O63" s="76"/>
      <c r="P63" s="76"/>
      <c r="Q63" s="77"/>
      <c r="R63" s="76"/>
      <c r="S63" s="76"/>
      <c r="T63" s="76"/>
      <c r="U63" s="78"/>
      <c r="V63" s="79"/>
      <c r="W63" s="80"/>
      <c r="X63" s="369"/>
      <c r="Y63" s="76"/>
      <c r="Z63" s="369"/>
      <c r="AA63" s="81"/>
      <c r="AB63" s="81"/>
      <c r="AC63" s="81"/>
      <c r="AD63" s="81"/>
      <c r="AE63" s="81"/>
      <c r="AF63" s="81"/>
      <c r="AG63" s="81"/>
      <c r="AH63" s="81"/>
      <c r="AI63" s="81"/>
      <c r="AJ63" s="81"/>
      <c r="AK63" s="80"/>
      <c r="AL63" s="369"/>
      <c r="AM63" s="369"/>
      <c r="AN63" s="76"/>
      <c r="AO63" s="369"/>
      <c r="AP63" s="369"/>
      <c r="AQ63" s="369"/>
      <c r="AR63" s="68"/>
      <c r="AS63" s="84"/>
      <c r="AT63" s="83"/>
      <c r="AU63" s="82"/>
      <c r="AV63" s="369"/>
      <c r="AW63" s="369"/>
      <c r="AX63" s="369"/>
      <c r="AY63" s="33" t="str">
        <f>IF(AR63='Cost incurred - Real Value'!V62,"Yes","No")</f>
        <v>Yes</v>
      </c>
      <c r="AZ63" s="56" t="str">
        <f>IF(AW63='Cost incurred - Real Value'!V183,"Yes","No")</f>
        <v>Yes</v>
      </c>
      <c r="BA63" s="33" t="str">
        <f>IF(AX63='Cost incurred - Real Value'!V241,"Yes","No")</f>
        <v>Yes</v>
      </c>
    </row>
    <row r="64" spans="2:55">
      <c r="B64" s="350">
        <f>+'2.3 Augex (A) - Nominal values'!B64</f>
        <v>0</v>
      </c>
      <c r="C64" s="75"/>
      <c r="D64" s="75"/>
      <c r="E64" s="75"/>
      <c r="F64" s="75"/>
      <c r="G64" s="75"/>
      <c r="H64" s="75"/>
      <c r="I64" s="75"/>
      <c r="J64" s="75"/>
      <c r="K64" s="75"/>
      <c r="L64" s="75"/>
      <c r="M64" s="76"/>
      <c r="N64" s="77"/>
      <c r="O64" s="76"/>
      <c r="P64" s="76"/>
      <c r="Q64" s="77"/>
      <c r="R64" s="76"/>
      <c r="S64" s="76"/>
      <c r="T64" s="76"/>
      <c r="U64" s="78"/>
      <c r="V64" s="79"/>
      <c r="W64" s="80"/>
      <c r="X64" s="81"/>
      <c r="Y64" s="76"/>
      <c r="Z64" s="81"/>
      <c r="AA64" s="81"/>
      <c r="AB64" s="81"/>
      <c r="AC64" s="81"/>
      <c r="AD64" s="81"/>
      <c r="AE64" s="81"/>
      <c r="AF64" s="81"/>
      <c r="AG64" s="81"/>
      <c r="AH64" s="81"/>
      <c r="AI64" s="81"/>
      <c r="AJ64" s="81"/>
      <c r="AK64" s="80"/>
      <c r="AL64" s="81"/>
      <c r="AM64" s="81"/>
      <c r="AN64" s="76"/>
      <c r="AO64" s="82"/>
      <c r="AP64" s="83"/>
      <c r="AQ64" s="82"/>
      <c r="AR64" s="86">
        <f t="shared" si="0"/>
        <v>0</v>
      </c>
      <c r="AS64" s="84"/>
      <c r="AT64" s="83"/>
      <c r="AU64" s="82"/>
      <c r="AV64" s="85"/>
      <c r="AW64" s="369">
        <f>+'2.3 Augex (E)- Real values'!AW64+'2.3 Augex (A) - Real values'!AW64</f>
        <v>0</v>
      </c>
      <c r="AX64" s="369">
        <f>+'2.3 Augex (E)- Real values'!AX64+'2.3 Augex (A) - Real values'!AX64</f>
        <v>0</v>
      </c>
      <c r="AY64" s="33" t="str">
        <f>IF(AR64='Cost incurred - Real Value'!V63,"Yes","No")</f>
        <v>Yes</v>
      </c>
      <c r="AZ64" s="56" t="str">
        <f>IF(AW64='Cost incurred - Real Value'!V184,"Yes","No")</f>
        <v>Yes</v>
      </c>
      <c r="BA64" s="33" t="str">
        <f>IF(AX64='Cost incurred - Real Value'!V242,"Yes","No")</f>
        <v>Yes</v>
      </c>
    </row>
    <row r="65" spans="2:72">
      <c r="B65" s="87"/>
      <c r="C65" s="88"/>
      <c r="D65" s="88"/>
      <c r="E65" s="88"/>
      <c r="F65" s="88"/>
      <c r="G65" s="88"/>
      <c r="H65" s="88"/>
      <c r="I65" s="88"/>
      <c r="J65" s="88"/>
      <c r="K65" s="88"/>
      <c r="L65" s="88"/>
      <c r="M65" s="89"/>
      <c r="N65" s="90" t="s">
        <v>52</v>
      </c>
      <c r="O65" s="89"/>
      <c r="P65" s="89"/>
      <c r="Q65" s="89"/>
      <c r="R65" s="89"/>
      <c r="S65" s="89"/>
      <c r="T65" s="89"/>
      <c r="U65" s="91"/>
      <c r="V65" s="92"/>
      <c r="W65" s="93"/>
      <c r="X65" s="94"/>
      <c r="Y65" s="89"/>
      <c r="Z65" s="94"/>
      <c r="AA65" s="94"/>
      <c r="AB65" s="94"/>
      <c r="AC65" s="94"/>
      <c r="AD65" s="94"/>
      <c r="AE65" s="94"/>
      <c r="AF65" s="94"/>
      <c r="AG65" s="94"/>
      <c r="AH65" s="94"/>
      <c r="AI65" s="94"/>
      <c r="AJ65" s="94"/>
      <c r="AK65" s="93"/>
      <c r="AL65" s="94"/>
      <c r="AM65" s="94"/>
      <c r="AN65" s="89"/>
      <c r="AO65" s="95"/>
      <c r="AP65" s="96"/>
      <c r="AQ65" s="95"/>
      <c r="AR65" s="85">
        <f>+'2.3 Augex (A) - Real values'!AR65</f>
        <v>112256409.38771103</v>
      </c>
      <c r="AS65" s="85"/>
      <c r="AT65" s="96"/>
      <c r="AU65" s="95"/>
      <c r="AV65" s="97"/>
      <c r="AW65" s="83">
        <f>+'2.3 Augex (A) - Real values'!AW65</f>
        <v>10564577.986631675</v>
      </c>
      <c r="AX65" s="82">
        <f>+'2.3 Augex (A) - Real values'!AX65</f>
        <v>204727.51590944469</v>
      </c>
    </row>
    <row r="66" spans="2:72" ht="15.75" thickBot="1">
      <c r="B66" s="98"/>
      <c r="C66" s="99"/>
      <c r="D66" s="99"/>
      <c r="E66" s="99"/>
      <c r="F66" s="99"/>
      <c r="G66" s="99"/>
      <c r="H66" s="99"/>
      <c r="I66" s="99"/>
      <c r="J66" s="99"/>
      <c r="K66" s="99"/>
      <c r="L66" s="99"/>
      <c r="M66" s="100"/>
      <c r="N66" s="101"/>
      <c r="O66" s="100"/>
      <c r="P66" s="100"/>
      <c r="Q66" s="100"/>
      <c r="R66" s="100"/>
      <c r="S66" s="100"/>
      <c r="T66" s="100"/>
      <c r="U66" s="102"/>
      <c r="V66" s="103"/>
      <c r="W66" s="104"/>
      <c r="X66" s="105">
        <f>SUM(X13:X36)</f>
        <v>41495979.048543096</v>
      </c>
      <c r="Y66" s="100"/>
      <c r="Z66" s="105">
        <f>SUM(Z13:Z36)</f>
        <v>2431271.0803348469</v>
      </c>
      <c r="AA66" s="105"/>
      <c r="AB66" s="105"/>
      <c r="AC66" s="105"/>
      <c r="AD66" s="105"/>
      <c r="AE66" s="105"/>
      <c r="AF66" s="105"/>
      <c r="AG66" s="105"/>
      <c r="AH66" s="105"/>
      <c r="AI66" s="105"/>
      <c r="AJ66" s="105"/>
      <c r="AK66" s="104"/>
      <c r="AL66" s="105">
        <f>SUM(AL13:AL36)</f>
        <v>1766718.7433757964</v>
      </c>
      <c r="AM66" s="105">
        <f>SUM(AM13:AM36)</f>
        <v>57908480.46046342</v>
      </c>
      <c r="AN66" s="100"/>
      <c r="AO66" s="105">
        <f>SUM(AO13:AO36)</f>
        <v>129748798.42503585</v>
      </c>
      <c r="AP66" s="105">
        <f>SUM(AP13:AP36)</f>
        <v>46242790.593244076</v>
      </c>
      <c r="AQ66" s="105">
        <f>SUM(AQ13:AQ36)</f>
        <v>11023770.82304116</v>
      </c>
      <c r="AR66" s="105">
        <f>SUM(AR13:AR36)+AR65</f>
        <v>402874218.56174934</v>
      </c>
      <c r="AS66" s="108"/>
      <c r="AT66" s="107"/>
      <c r="AU66" s="106"/>
      <c r="AV66" s="108"/>
      <c r="AW66" s="105">
        <f>SUM(AW13:AW36)+AW65</f>
        <v>12495185.904758789</v>
      </c>
      <c r="AX66" s="105">
        <f>SUM(AX13:AX36)+AX65</f>
        <v>5032209.0118146557</v>
      </c>
    </row>
    <row r="67" spans="2:72" hidden="1">
      <c r="B67" s="109"/>
      <c r="C67" s="109"/>
      <c r="D67" s="109"/>
      <c r="E67" s="109"/>
      <c r="F67" s="109"/>
      <c r="G67" s="109"/>
      <c r="H67" s="109"/>
      <c r="I67" s="109"/>
      <c r="J67" s="109"/>
      <c r="K67" s="109"/>
      <c r="L67" s="109"/>
      <c r="M67" s="109"/>
      <c r="N67" s="109"/>
      <c r="O67" s="109"/>
      <c r="P67" s="109"/>
      <c r="Q67" s="109"/>
      <c r="R67" s="109"/>
      <c r="S67" s="109"/>
      <c r="T67" s="109"/>
      <c r="U67" s="109"/>
      <c r="V67" s="109"/>
      <c r="W67" s="109"/>
      <c r="X67" s="109">
        <f>+'2.3 Augex (E)- Real values'!X66+'2.3 Augex (A) - Real values'!X66</f>
        <v>41495979.048543096</v>
      </c>
      <c r="Y67" s="109"/>
      <c r="Z67" s="109">
        <f>+'2.3 Augex (E)- Real values'!Z66+'2.3 Augex (A) - Real values'!Z66</f>
        <v>2431271.0803348469</v>
      </c>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f>+'2.3 Augex (E)- Real values'!AW66+'2.3 Augex (A) - Real values'!AW66</f>
        <v>12495185.904758789</v>
      </c>
      <c r="AX67" s="109">
        <f>+'2.3 Augex (E)- Real values'!AX66+'2.3 Augex (A) - Real values'!AX66</f>
        <v>5032209.0118146557</v>
      </c>
      <c r="AY67" s="109"/>
      <c r="AZ67" s="109"/>
      <c r="BA67" s="109"/>
      <c r="BB67" s="109"/>
      <c r="BC67" s="109"/>
      <c r="BD67" s="109"/>
      <c r="BE67" s="109"/>
      <c r="BF67" s="109"/>
    </row>
    <row r="68" spans="2:72" hidden="1">
      <c r="X68" s="449">
        <f>+X66-X67</f>
        <v>0</v>
      </c>
      <c r="Z68" s="449">
        <f>+Z66-Z67</f>
        <v>0</v>
      </c>
      <c r="AL68" s="449"/>
      <c r="AM68" s="449"/>
      <c r="AO68" s="449"/>
      <c r="AP68" s="449"/>
      <c r="AQ68" s="449"/>
      <c r="AR68" s="449"/>
      <c r="AW68" s="449">
        <f>+AW66-AW67</f>
        <v>0</v>
      </c>
      <c r="AX68" s="449">
        <f>+AX66-AX67</f>
        <v>0</v>
      </c>
    </row>
    <row r="69" spans="2:72" ht="15.75">
      <c r="B69" s="11" t="s">
        <v>53</v>
      </c>
      <c r="C69" s="11"/>
      <c r="D69" s="11"/>
      <c r="E69" s="11"/>
      <c r="F69" s="11"/>
      <c r="G69" s="11"/>
      <c r="H69" s="11"/>
      <c r="I69" s="11"/>
      <c r="J69" s="11"/>
      <c r="K69" s="11"/>
      <c r="L69" s="11"/>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row>
    <row r="70" spans="2:72" ht="18.75" thickBot="1">
      <c r="B70" s="13" t="s">
        <v>54</v>
      </c>
      <c r="C70" s="13"/>
      <c r="D70" s="13"/>
      <c r="E70" s="13"/>
      <c r="F70" s="13"/>
      <c r="G70" s="13"/>
      <c r="H70" s="13"/>
      <c r="I70" s="13"/>
      <c r="J70" s="13"/>
      <c r="K70" s="13"/>
      <c r="L70" s="13"/>
      <c r="M70" s="15"/>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c r="AM70" s="110"/>
      <c r="AN70" s="110"/>
      <c r="AO70" s="110"/>
      <c r="AP70" s="110"/>
      <c r="AQ70" s="110"/>
      <c r="AR70" s="110"/>
      <c r="AS70" s="110"/>
      <c r="AT70" s="110"/>
      <c r="AU70" s="110"/>
      <c r="AV70" s="110"/>
      <c r="AW70" s="110"/>
      <c r="AX70" s="110"/>
      <c r="AY70" s="110"/>
      <c r="AZ70" s="110"/>
      <c r="BA70" s="110"/>
      <c r="BB70" s="110"/>
      <c r="BC70" s="110"/>
      <c r="BD70" s="110"/>
      <c r="BE70" s="110"/>
      <c r="BF70" s="110"/>
      <c r="BG70" s="110"/>
      <c r="BH70" s="110"/>
      <c r="BI70" s="110"/>
      <c r="BJ70" s="110"/>
      <c r="BK70" s="110"/>
      <c r="BL70" s="110"/>
      <c r="BM70" s="110"/>
      <c r="BN70" s="110"/>
      <c r="BO70" s="110"/>
      <c r="BP70" s="110"/>
      <c r="BQ70" s="110"/>
      <c r="BR70" s="110"/>
      <c r="BS70" s="110"/>
      <c r="BT70" s="110"/>
    </row>
    <row r="71" spans="2:72" ht="15.75" customHeight="1" thickBot="1">
      <c r="B71" s="483" t="s">
        <v>17</v>
      </c>
      <c r="C71" s="484"/>
      <c r="D71" s="484"/>
      <c r="E71" s="484"/>
      <c r="F71" s="484"/>
      <c r="G71" s="484"/>
      <c r="H71" s="484"/>
      <c r="I71" s="484"/>
      <c r="J71" s="484"/>
      <c r="K71" s="484"/>
      <c r="L71" s="484"/>
      <c r="M71" s="484"/>
      <c r="N71" s="484"/>
      <c r="O71" s="484"/>
      <c r="P71" s="484"/>
      <c r="Q71" s="485"/>
      <c r="R71" s="486" t="s">
        <v>18</v>
      </c>
      <c r="S71" s="487"/>
      <c r="T71" s="487"/>
      <c r="U71" s="487"/>
      <c r="V71" s="487"/>
      <c r="W71" s="487"/>
      <c r="X71" s="487"/>
      <c r="Y71" s="487"/>
      <c r="Z71" s="487"/>
      <c r="AA71" s="487"/>
      <c r="AB71" s="487"/>
      <c r="AC71" s="487"/>
      <c r="AD71" s="487"/>
      <c r="AE71" s="487"/>
      <c r="AF71" s="487"/>
      <c r="AG71" s="487"/>
      <c r="AH71" s="487"/>
      <c r="AI71" s="487"/>
      <c r="AJ71" s="487"/>
      <c r="AK71" s="487"/>
      <c r="AL71" s="487"/>
      <c r="AM71" s="488"/>
      <c r="AN71" s="489" t="s">
        <v>19</v>
      </c>
      <c r="AO71" s="490"/>
      <c r="AP71" s="16"/>
      <c r="AQ71" s="16"/>
      <c r="AR71" s="489" t="s">
        <v>20</v>
      </c>
      <c r="AS71" s="490"/>
      <c r="AT71" s="328"/>
      <c r="AU71" s="491" t="s">
        <v>21</v>
      </c>
      <c r="AV71" s="492"/>
      <c r="AW71" s="111"/>
      <c r="AY71" s="33"/>
      <c r="AZ71" s="34"/>
      <c r="BA71" s="33"/>
      <c r="BB71" s="18"/>
      <c r="BC71" s="18"/>
      <c r="BD71" s="18"/>
      <c r="BE71" s="18"/>
      <c r="BF71" s="18"/>
      <c r="BG71" s="18"/>
      <c r="BH71" s="18"/>
      <c r="BI71" s="18"/>
      <c r="BJ71" s="18"/>
      <c r="BK71" s="18"/>
      <c r="BL71" s="18"/>
      <c r="BM71" s="18"/>
    </row>
    <row r="72" spans="2:72" ht="40.5" customHeight="1">
      <c r="B72" s="19" t="s">
        <v>55</v>
      </c>
      <c r="C72" s="20"/>
      <c r="D72" s="20"/>
      <c r="E72" s="20"/>
      <c r="F72" s="20"/>
      <c r="G72" s="20"/>
      <c r="H72" s="20"/>
      <c r="I72" s="20"/>
      <c r="J72" s="20"/>
      <c r="K72" s="20"/>
      <c r="L72" s="20"/>
      <c r="M72" s="20" t="s">
        <v>24</v>
      </c>
      <c r="N72" s="21" t="s">
        <v>25</v>
      </c>
      <c r="O72" s="21" t="s">
        <v>26</v>
      </c>
      <c r="P72" s="112" t="s">
        <v>27</v>
      </c>
      <c r="Q72" s="330" t="s">
        <v>56</v>
      </c>
      <c r="R72" s="475" t="s">
        <v>57</v>
      </c>
      <c r="S72" s="476"/>
      <c r="T72" s="477"/>
      <c r="U72" s="478" t="s">
        <v>58</v>
      </c>
      <c r="V72" s="476"/>
      <c r="W72" s="477"/>
      <c r="X72" s="478" t="s">
        <v>59</v>
      </c>
      <c r="Y72" s="476"/>
      <c r="Z72" s="477"/>
      <c r="AA72" s="329"/>
      <c r="AB72" s="329"/>
      <c r="AC72" s="329"/>
      <c r="AD72" s="329"/>
      <c r="AE72" s="329"/>
      <c r="AF72" s="329"/>
      <c r="AG72" s="329"/>
      <c r="AH72" s="329"/>
      <c r="AI72" s="329"/>
      <c r="AJ72" s="329"/>
      <c r="AK72" s="24" t="s">
        <v>33</v>
      </c>
      <c r="AL72" s="478" t="s">
        <v>34</v>
      </c>
      <c r="AM72" s="479"/>
      <c r="AN72" s="25" t="s">
        <v>35</v>
      </c>
      <c r="AO72" s="26" t="s">
        <v>36</v>
      </c>
      <c r="AP72" s="27" t="s">
        <v>37</v>
      </c>
      <c r="AQ72" s="27" t="s">
        <v>38</v>
      </c>
      <c r="AR72" s="28" t="s">
        <v>39</v>
      </c>
      <c r="AS72" s="29" t="s">
        <v>40</v>
      </c>
      <c r="AT72" s="30" t="s">
        <v>41</v>
      </c>
      <c r="AU72" s="31" t="s">
        <v>42</v>
      </c>
      <c r="AV72" s="32" t="s">
        <v>43</v>
      </c>
      <c r="AW72" s="114"/>
      <c r="AY72" s="33"/>
      <c r="AZ72" s="43"/>
      <c r="BA72" s="33"/>
    </row>
    <row r="73" spans="2:72" ht="30" customHeight="1" thickBot="1">
      <c r="B73" s="115"/>
      <c r="C73" s="116"/>
      <c r="D73" s="116"/>
      <c r="E73" s="116"/>
      <c r="F73" s="116"/>
      <c r="G73" s="116"/>
      <c r="H73" s="116"/>
      <c r="I73" s="116"/>
      <c r="J73" s="116"/>
      <c r="K73" s="116"/>
      <c r="L73" s="116"/>
      <c r="M73" s="116"/>
      <c r="N73" s="36" t="s">
        <v>44</v>
      </c>
      <c r="O73" s="36" t="s">
        <v>44</v>
      </c>
      <c r="P73" s="36" t="s">
        <v>44</v>
      </c>
      <c r="Q73" s="39" t="s">
        <v>60</v>
      </c>
      <c r="R73" s="36" t="s">
        <v>61</v>
      </c>
      <c r="S73" s="37" t="s">
        <v>62</v>
      </c>
      <c r="T73" s="37" t="s">
        <v>49</v>
      </c>
      <c r="U73" s="37" t="s">
        <v>63</v>
      </c>
      <c r="V73" s="37" t="s">
        <v>64</v>
      </c>
      <c r="W73" s="37" t="s">
        <v>49</v>
      </c>
      <c r="X73" s="37" t="s">
        <v>63</v>
      </c>
      <c r="Y73" s="37" t="s">
        <v>64</v>
      </c>
      <c r="Z73" s="37" t="s">
        <v>49</v>
      </c>
      <c r="AA73" s="37"/>
      <c r="AB73" s="37"/>
      <c r="AC73" s="37"/>
      <c r="AD73" s="37"/>
      <c r="AE73" s="37"/>
      <c r="AF73" s="37"/>
      <c r="AG73" s="37"/>
      <c r="AH73" s="37"/>
      <c r="AI73" s="37"/>
      <c r="AJ73" s="37"/>
      <c r="AK73" s="37" t="s">
        <v>49</v>
      </c>
      <c r="AL73" s="37" t="s">
        <v>51</v>
      </c>
      <c r="AM73" s="40" t="s">
        <v>49</v>
      </c>
      <c r="AN73" s="35" t="s">
        <v>49</v>
      </c>
      <c r="AO73" s="39" t="s">
        <v>49</v>
      </c>
      <c r="AP73" s="41"/>
      <c r="AQ73" s="41"/>
      <c r="AR73" s="37" t="s">
        <v>49</v>
      </c>
      <c r="AS73" s="40" t="s">
        <v>49</v>
      </c>
      <c r="AT73" s="42" t="s">
        <v>49</v>
      </c>
      <c r="AU73" s="36" t="s">
        <v>49</v>
      </c>
      <c r="AV73" s="39" t="s">
        <v>49</v>
      </c>
      <c r="AW73" s="376" t="s">
        <v>145</v>
      </c>
      <c r="AX73" s="376" t="s">
        <v>146</v>
      </c>
      <c r="AY73" s="376" t="s">
        <v>147</v>
      </c>
      <c r="AZ73" s="56"/>
      <c r="BA73" s="33"/>
    </row>
    <row r="74" spans="2:72">
      <c r="B74" s="350" t="str">
        <f>+'2.3 Augex (A) - Nominal values'!B74</f>
        <v>82860724</v>
      </c>
      <c r="C74" s="118"/>
      <c r="D74" s="118"/>
      <c r="E74" s="118"/>
      <c r="F74" s="118"/>
      <c r="G74" s="118"/>
      <c r="H74" s="118"/>
      <c r="I74" s="118"/>
      <c r="J74" s="118"/>
      <c r="K74" s="118"/>
      <c r="L74" s="118"/>
      <c r="M74" s="119"/>
      <c r="N74" s="120"/>
      <c r="O74" s="120"/>
      <c r="P74" s="120"/>
      <c r="Q74" s="121"/>
      <c r="R74" s="122"/>
      <c r="S74" s="123"/>
      <c r="T74" s="423">
        <f>+'2.3 Augex (E)- Real values'!T74+'2.3 Augex (A) - Real values'!T74</f>
        <v>1124154.5609041713</v>
      </c>
      <c r="U74" s="120"/>
      <c r="V74" s="125"/>
      <c r="W74" s="369">
        <f>+'2.3 Augex (E)- Real values'!W74+'2.3 Augex (A) - Real values'!W74</f>
        <v>756677.54321824515</v>
      </c>
      <c r="X74" s="125"/>
      <c r="Y74" s="123"/>
      <c r="Z74" s="369">
        <f>+'2.3 Augex (E)- Real values'!Z74+'2.3 Augex (A) - Real values'!Z74</f>
        <v>75198.519221550712</v>
      </c>
      <c r="AA74" s="124"/>
      <c r="AB74" s="124"/>
      <c r="AC74" s="124"/>
      <c r="AD74" s="124"/>
      <c r="AE74" s="124"/>
      <c r="AF74" s="124"/>
      <c r="AG74" s="124"/>
      <c r="AH74" s="124"/>
      <c r="AI74" s="124"/>
      <c r="AJ74" s="124"/>
      <c r="AK74" s="369">
        <f>+'2.3 Augex (E)- Real values'!AK74+'2.3 Augex (A) - Real values'!AK74</f>
        <v>730777.29770405497</v>
      </c>
      <c r="AL74" s="120"/>
      <c r="AM74" s="369">
        <f>+'2.3 Augex (E)- Real values'!AM74+'2.3 Augex (A) - Real values'!AM74</f>
        <v>4475493.4528882159</v>
      </c>
      <c r="AN74" s="369">
        <f>+'2.3 Augex (E)- Real values'!AN74+'2.3 Augex (A) - Real values'!AN74</f>
        <v>61900.840097687971</v>
      </c>
      <c r="AO74" s="369">
        <f>+'2.3 Augex (E)- Real values'!AO74+'2.3 Augex (A) - Real values'!AO74</f>
        <v>1577655.7704943933</v>
      </c>
      <c r="AP74" s="128">
        <f>SUM(T74,W74,Z74,AK74,AM74,AN74,AO74)</f>
        <v>8801857.9845283199</v>
      </c>
      <c r="AQ74" s="129"/>
      <c r="AR74" s="369">
        <f>+'2.3 Augex (E)- Real values'!AR74+'2.3 Augex (A) - Real values'!AR74</f>
        <v>0</v>
      </c>
      <c r="AS74" s="369">
        <f>+'2.3 Augex (E)- Real values'!AS74+'2.3 Augex (A) - Real values'!AS74</f>
        <v>0</v>
      </c>
      <c r="AT74" s="369">
        <f>+'2.3 Augex (E)- Real values'!AT74+'2.3 Augex (A) - Real values'!AT74</f>
        <v>1438584.0535518737</v>
      </c>
      <c r="AU74" s="369">
        <f>+'2.3 Augex (E)- Real values'!AU74+'2.3 Augex (A) - Real values'!AU74</f>
        <v>0</v>
      </c>
      <c r="AV74" s="369">
        <f>+'2.3 Augex (E)- Real values'!AV74+'2.3 Augex (A) - Real values'!AV74</f>
        <v>112602.76369644691</v>
      </c>
      <c r="AW74" s="4" t="str">
        <f>IF(AP74='Cost incurred - Real Value'!V72,"Yes","No")</f>
        <v>Yes</v>
      </c>
      <c r="AX74" s="4" t="str">
        <f>IF(AU74='Cost incurred - Real Value'!V248,"Yes","No")</f>
        <v>Yes</v>
      </c>
      <c r="AY74" s="33" t="str">
        <f>IF(AV74='Cost incurred - Real Value'!V307,"Yes","No")</f>
        <v>Yes</v>
      </c>
      <c r="AZ74" s="56"/>
      <c r="BA74" s="33"/>
    </row>
    <row r="75" spans="2:72">
      <c r="B75" s="350" t="str">
        <f>+'2.3 Augex (A) - Nominal values'!B75</f>
        <v>83842089; 83842085</v>
      </c>
      <c r="C75" s="133"/>
      <c r="D75" s="133"/>
      <c r="E75" s="133"/>
      <c r="F75" s="133"/>
      <c r="G75" s="133"/>
      <c r="H75" s="133"/>
      <c r="I75" s="133"/>
      <c r="J75" s="133"/>
      <c r="K75" s="133"/>
      <c r="L75" s="133"/>
      <c r="M75" s="134"/>
      <c r="N75" s="135"/>
      <c r="O75" s="135"/>
      <c r="P75" s="135"/>
      <c r="Q75" s="136"/>
      <c r="R75" s="137"/>
      <c r="S75" s="138"/>
      <c r="T75" s="423">
        <f>+'2.3 Augex (E)- Real values'!T75+'2.3 Augex (A) - Real values'!T75</f>
        <v>603034.51101193379</v>
      </c>
      <c r="U75" s="135"/>
      <c r="V75" s="140"/>
      <c r="W75" s="369">
        <f>+'2.3 Augex (E)- Real values'!W75+'2.3 Augex (A) - Real values'!W75</f>
        <v>0</v>
      </c>
      <c r="X75" s="140"/>
      <c r="Y75" s="138"/>
      <c r="Z75" s="369">
        <f>+'2.3 Augex (E)- Real values'!Z75+'2.3 Augex (A) - Real values'!Z75</f>
        <v>3262723.133281495</v>
      </c>
      <c r="AA75" s="139"/>
      <c r="AB75" s="139"/>
      <c r="AC75" s="139"/>
      <c r="AD75" s="139"/>
      <c r="AE75" s="139"/>
      <c r="AF75" s="139"/>
      <c r="AG75" s="139"/>
      <c r="AH75" s="139"/>
      <c r="AI75" s="139"/>
      <c r="AJ75" s="139"/>
      <c r="AK75" s="369">
        <f>+'2.3 Augex (E)- Real values'!AK75+'2.3 Augex (A) - Real values'!AK75</f>
        <v>3096048.429304813</v>
      </c>
      <c r="AL75" s="135"/>
      <c r="AM75" s="369">
        <f>+'2.3 Augex (E)- Real values'!AM75+'2.3 Augex (A) - Real values'!AM75</f>
        <v>9295280.5024091564</v>
      </c>
      <c r="AN75" s="369">
        <f>+'2.3 Augex (E)- Real values'!AN75+'2.3 Augex (A) - Real values'!AN75</f>
        <v>1134898.3352000187</v>
      </c>
      <c r="AO75" s="369">
        <f>+'2.3 Augex (E)- Real values'!AO75+'2.3 Augex (A) - Real values'!AO75</f>
        <v>1151657.6873321403</v>
      </c>
      <c r="AP75" s="128">
        <f t="shared" ref="AP75:AP127" si="1">SUM(T75,W75,Z75,AK75,AM75,AN75,AO75)</f>
        <v>18543642.598539554</v>
      </c>
      <c r="AQ75" s="143"/>
      <c r="AR75" s="369">
        <f>+'2.3 Augex (E)- Real values'!AR75+'2.3 Augex (A) - Real values'!AR75</f>
        <v>0</v>
      </c>
      <c r="AS75" s="369">
        <f>+'2.3 Augex (E)- Real values'!AS75+'2.3 Augex (A) - Real values'!AS75</f>
        <v>0</v>
      </c>
      <c r="AT75" s="369">
        <f>+'2.3 Augex (E)- Real values'!AT75+'2.3 Augex (A) - Real values'!AT75</f>
        <v>8895842.5385014992</v>
      </c>
      <c r="AU75" s="369">
        <f>+'2.3 Augex (E)- Real values'!AU75+'2.3 Augex (A) - Real values'!AU75</f>
        <v>0</v>
      </c>
      <c r="AV75" s="369">
        <f>+'2.3 Augex (E)- Real values'!AV75+'2.3 Augex (A) - Real values'!AV75</f>
        <v>317693.24881046265</v>
      </c>
      <c r="AW75" s="4" t="str">
        <f>IF(AP75='Cost incurred - Real Value'!V73,"Yes","No")</f>
        <v>Yes</v>
      </c>
      <c r="AX75" s="4" t="str">
        <f>IF(AU75='Cost incurred - Real Value'!V249,"Yes","No")</f>
        <v>Yes</v>
      </c>
      <c r="AY75" s="33" t="str">
        <f>IF(AV75='Cost incurred - Real Value'!V308,"Yes","No")</f>
        <v>Yes</v>
      </c>
      <c r="AZ75" s="56"/>
      <c r="BA75" s="33"/>
    </row>
    <row r="76" spans="2:72">
      <c r="B76" s="350" t="str">
        <f>+'2.3 Augex (A) - Nominal values'!B76</f>
        <v>83009518</v>
      </c>
      <c r="C76" s="133"/>
      <c r="D76" s="133"/>
      <c r="E76" s="133"/>
      <c r="F76" s="133"/>
      <c r="G76" s="133"/>
      <c r="H76" s="133"/>
      <c r="I76" s="133"/>
      <c r="J76" s="133"/>
      <c r="K76" s="133"/>
      <c r="L76" s="133"/>
      <c r="M76" s="134"/>
      <c r="N76" s="135"/>
      <c r="O76" s="135"/>
      <c r="P76" s="135"/>
      <c r="Q76" s="136"/>
      <c r="R76" s="137"/>
      <c r="S76" s="138"/>
      <c r="T76" s="423">
        <f>+'2.3 Augex (E)- Real values'!T76+'2.3 Augex (A) - Real values'!T76</f>
        <v>369457.14704307489</v>
      </c>
      <c r="U76" s="135"/>
      <c r="V76" s="140"/>
      <c r="W76" s="369">
        <f>+'2.3 Augex (E)- Real values'!W76+'2.3 Augex (A) - Real values'!W76</f>
        <v>1504143.5163093428</v>
      </c>
      <c r="X76" s="140"/>
      <c r="Y76" s="138"/>
      <c r="Z76" s="369">
        <f>+'2.3 Augex (E)- Real values'!Z76+'2.3 Augex (A) - Real values'!Z76</f>
        <v>0</v>
      </c>
      <c r="AA76" s="139"/>
      <c r="AB76" s="139"/>
      <c r="AC76" s="139"/>
      <c r="AD76" s="139"/>
      <c r="AE76" s="139"/>
      <c r="AF76" s="139"/>
      <c r="AG76" s="139"/>
      <c r="AH76" s="139"/>
      <c r="AI76" s="139"/>
      <c r="AJ76" s="139"/>
      <c r="AK76" s="369">
        <f>+'2.3 Augex (E)- Real values'!AK76+'2.3 Augex (A) - Real values'!AK76</f>
        <v>574283.92543569393</v>
      </c>
      <c r="AL76" s="135"/>
      <c r="AM76" s="369">
        <f>+'2.3 Augex (E)- Real values'!AM76+'2.3 Augex (A) - Real values'!AM76</f>
        <v>12756309.698146163</v>
      </c>
      <c r="AN76" s="369">
        <f>+'2.3 Augex (E)- Real values'!AN76+'2.3 Augex (A) - Real values'!AN76</f>
        <v>1929380.5179130491</v>
      </c>
      <c r="AO76" s="369">
        <f>+'2.3 Augex (E)- Real values'!AO76+'2.3 Augex (A) - Real values'!AO76</f>
        <v>1179575.2956540633</v>
      </c>
      <c r="AP76" s="128">
        <f t="shared" si="1"/>
        <v>18313150.100501385</v>
      </c>
      <c r="AQ76" s="146"/>
      <c r="AR76" s="369">
        <f>+'2.3 Augex (E)- Real values'!AR76+'2.3 Augex (A) - Real values'!AR76</f>
        <v>0</v>
      </c>
      <c r="AS76" s="369">
        <f>+'2.3 Augex (E)- Real values'!AS76+'2.3 Augex (A) - Real values'!AS76</f>
        <v>0</v>
      </c>
      <c r="AT76" s="369">
        <f>+'2.3 Augex (E)- Real values'!AT76+'2.3 Augex (A) - Real values'!AT76</f>
        <v>12790634.354337858</v>
      </c>
      <c r="AU76" s="369">
        <f>+'2.3 Augex (E)- Real values'!AU76+'2.3 Augex (A) - Real values'!AU76</f>
        <v>0</v>
      </c>
      <c r="AV76" s="369">
        <f>+'2.3 Augex (E)- Real values'!AV76+'2.3 Augex (A) - Real values'!AV76</f>
        <v>308646.8153238846</v>
      </c>
      <c r="AW76" s="4" t="str">
        <f>IF(AP76='Cost incurred - Real Value'!V74,"Yes","No")</f>
        <v>Yes</v>
      </c>
      <c r="AX76" s="4" t="str">
        <f>IF(AU76='Cost incurred - Real Value'!V250,"Yes","No")</f>
        <v>Yes</v>
      </c>
      <c r="AY76" s="33" t="str">
        <f>IF(AV76='Cost incurred - Real Value'!V309,"Yes","No")</f>
        <v>Yes</v>
      </c>
      <c r="AZ76" s="56"/>
      <c r="BA76" s="33"/>
    </row>
    <row r="77" spans="2:72">
      <c r="B77" s="350" t="str">
        <f>+'2.3 Augex (A) - Nominal values'!B77</f>
        <v xml:space="preserve">83860139; 83860136  </v>
      </c>
      <c r="C77" s="133"/>
      <c r="D77" s="133"/>
      <c r="E77" s="133"/>
      <c r="F77" s="133"/>
      <c r="G77" s="133"/>
      <c r="H77" s="133"/>
      <c r="I77" s="133"/>
      <c r="J77" s="133"/>
      <c r="K77" s="133"/>
      <c r="L77" s="133"/>
      <c r="M77" s="147"/>
      <c r="N77" s="135"/>
      <c r="O77" s="135"/>
      <c r="P77" s="135"/>
      <c r="Q77" s="136"/>
      <c r="R77" s="137"/>
      <c r="S77" s="138"/>
      <c r="T77" s="423">
        <f>+'2.3 Augex (E)- Real values'!T77+'2.3 Augex (A) - Real values'!T77</f>
        <v>561541.88313230977</v>
      </c>
      <c r="U77" s="135"/>
      <c r="V77" s="140"/>
      <c r="W77" s="369">
        <f>+'2.3 Augex (E)- Real values'!W77+'2.3 Augex (A) - Real values'!W77</f>
        <v>2722673.1811989313</v>
      </c>
      <c r="X77" s="140"/>
      <c r="Y77" s="138"/>
      <c r="Z77" s="369">
        <f>+'2.3 Augex (E)- Real values'!Z77+'2.3 Augex (A) - Real values'!Z77</f>
        <v>9008.9518256416231</v>
      </c>
      <c r="AA77" s="139"/>
      <c r="AB77" s="139"/>
      <c r="AC77" s="139"/>
      <c r="AD77" s="139"/>
      <c r="AE77" s="139"/>
      <c r="AF77" s="139"/>
      <c r="AG77" s="139"/>
      <c r="AH77" s="139"/>
      <c r="AI77" s="139"/>
      <c r="AJ77" s="139"/>
      <c r="AK77" s="369">
        <f>+'2.3 Augex (E)- Real values'!AK77+'2.3 Augex (A) - Real values'!AK77</f>
        <v>691910.98190189316</v>
      </c>
      <c r="AL77" s="135"/>
      <c r="AM77" s="369">
        <f>+'2.3 Augex (E)- Real values'!AM77+'2.3 Augex (A) - Real values'!AM77</f>
        <v>18780547.918080147</v>
      </c>
      <c r="AN77" s="369">
        <f>+'2.3 Augex (E)- Real values'!AN77+'2.3 Augex (A) - Real values'!AN77</f>
        <v>36569.4594974301</v>
      </c>
      <c r="AO77" s="369">
        <f>+'2.3 Augex (E)- Real values'!AO77+'2.3 Augex (A) - Real values'!AO77</f>
        <v>493117.7633955864</v>
      </c>
      <c r="AP77" s="128">
        <f t="shared" si="1"/>
        <v>23295370.139031939</v>
      </c>
      <c r="AQ77" s="146"/>
      <c r="AR77" s="369">
        <f>+'2.3 Augex (E)- Real values'!AR77+'2.3 Augex (A) - Real values'!AR77</f>
        <v>0</v>
      </c>
      <c r="AS77" s="369">
        <f>+'2.3 Augex (E)- Real values'!AS77+'2.3 Augex (A) - Real values'!AS77</f>
        <v>0</v>
      </c>
      <c r="AT77" s="369">
        <f>+'2.3 Augex (E)- Real values'!AT77+'2.3 Augex (A) - Real values'!AT77</f>
        <v>17144215.336169094</v>
      </c>
      <c r="AU77" s="369">
        <f>+'2.3 Augex (E)- Real values'!AU77+'2.3 Augex (A) - Real values'!AU77</f>
        <v>0</v>
      </c>
      <c r="AV77" s="369">
        <f>+'2.3 Augex (E)- Real values'!AV77+'2.3 Augex (A) - Real values'!AV77</f>
        <v>341839.80249249347</v>
      </c>
      <c r="AW77" s="4" t="str">
        <f>IF(AP77='Cost incurred - Real Value'!V75,"Yes","No")</f>
        <v>Yes</v>
      </c>
      <c r="AX77" s="4" t="str">
        <f>IF(AU77='Cost incurred - Real Value'!V251,"Yes","No")</f>
        <v>Yes</v>
      </c>
      <c r="AY77" s="33" t="str">
        <f>IF(AV77='Cost incurred - Real Value'!V310,"Yes","No")</f>
        <v>Yes</v>
      </c>
      <c r="AZ77" s="56"/>
      <c r="BA77" s="33"/>
    </row>
    <row r="78" spans="2:72">
      <c r="B78" s="350" t="str">
        <f>+'2.3 Augex (A) - Nominal values'!B78</f>
        <v>82913608; 82913611</v>
      </c>
      <c r="C78" s="133"/>
      <c r="D78" s="133"/>
      <c r="E78" s="133"/>
      <c r="F78" s="133"/>
      <c r="G78" s="133"/>
      <c r="H78" s="133"/>
      <c r="I78" s="133"/>
      <c r="J78" s="133"/>
      <c r="K78" s="133"/>
      <c r="L78" s="133"/>
      <c r="M78" s="147"/>
      <c r="N78" s="135"/>
      <c r="O78" s="135"/>
      <c r="P78" s="135"/>
      <c r="Q78" s="136"/>
      <c r="R78" s="137"/>
      <c r="S78" s="138"/>
      <c r="T78" s="423">
        <f>+'2.3 Augex (E)- Real values'!T78+'2.3 Augex (A) - Real values'!T78</f>
        <v>131711.88960557763</v>
      </c>
      <c r="U78" s="135"/>
      <c r="V78" s="140"/>
      <c r="W78" s="369">
        <f>+'2.3 Augex (E)- Real values'!W78+'2.3 Augex (A) - Real values'!W78</f>
        <v>909236.79725490452</v>
      </c>
      <c r="X78" s="140"/>
      <c r="Y78" s="138"/>
      <c r="Z78" s="369">
        <f>+'2.3 Augex (E)- Real values'!Z78+'2.3 Augex (A) - Real values'!Z78</f>
        <v>0</v>
      </c>
      <c r="AA78" s="139"/>
      <c r="AB78" s="139"/>
      <c r="AC78" s="139"/>
      <c r="AD78" s="139"/>
      <c r="AE78" s="139"/>
      <c r="AF78" s="139"/>
      <c r="AG78" s="139"/>
      <c r="AH78" s="139"/>
      <c r="AI78" s="139"/>
      <c r="AJ78" s="139"/>
      <c r="AK78" s="369">
        <f>+'2.3 Augex (E)- Real values'!AK78+'2.3 Augex (A) - Real values'!AK78</f>
        <v>1226450.0157162722</v>
      </c>
      <c r="AL78" s="135"/>
      <c r="AM78" s="369">
        <f>+'2.3 Augex (E)- Real values'!AM78+'2.3 Augex (A) - Real values'!AM78</f>
        <v>20426026.573624901</v>
      </c>
      <c r="AN78" s="369">
        <f>+'2.3 Augex (E)- Real values'!AN78+'2.3 Augex (A) - Real values'!AN78</f>
        <v>0</v>
      </c>
      <c r="AO78" s="369">
        <f>+'2.3 Augex (E)- Real values'!AO78+'2.3 Augex (A) - Real values'!AO78</f>
        <v>400888.60903894418</v>
      </c>
      <c r="AP78" s="128">
        <f t="shared" si="1"/>
        <v>23094313.885240603</v>
      </c>
      <c r="AQ78" s="146"/>
      <c r="AR78" s="369">
        <f>+'2.3 Augex (E)- Real values'!AR78+'2.3 Augex (A) - Real values'!AR78</f>
        <v>0</v>
      </c>
      <c r="AS78" s="369">
        <f>+'2.3 Augex (E)- Real values'!AS78+'2.3 Augex (A) - Real values'!AS78</f>
        <v>0</v>
      </c>
      <c r="AT78" s="369">
        <f>+'2.3 Augex (E)- Real values'!AT78+'2.3 Augex (A) - Real values'!AT78</f>
        <v>19378426.214077618</v>
      </c>
      <c r="AU78" s="369">
        <f>+'2.3 Augex (E)- Real values'!AU78+'2.3 Augex (A) - Real values'!AU78</f>
        <v>0</v>
      </c>
      <c r="AV78" s="369">
        <f>+'2.3 Augex (E)- Real values'!AV78+'2.3 Augex (A) - Real values'!AV78</f>
        <v>159111.52018154305</v>
      </c>
      <c r="AW78" s="4" t="str">
        <f>IF(AP78='Cost incurred - Real Value'!V76,"Yes","No")</f>
        <v>Yes</v>
      </c>
      <c r="AX78" s="4" t="str">
        <f>IF(AU78='Cost incurred - Real Value'!V252,"Yes","No")</f>
        <v>Yes</v>
      </c>
      <c r="AY78" s="33" t="str">
        <f>IF(AV78='Cost incurred - Real Value'!V311,"Yes","No")</f>
        <v>Yes</v>
      </c>
      <c r="AZ78" s="56"/>
      <c r="BA78" s="33"/>
    </row>
    <row r="79" spans="2:72">
      <c r="B79" s="350" t="str">
        <f>+'2.3 Augex (A) - Nominal values'!B79</f>
        <v>84186116; 84186121</v>
      </c>
      <c r="C79" s="133"/>
      <c r="D79" s="133"/>
      <c r="E79" s="133"/>
      <c r="F79" s="133"/>
      <c r="G79" s="133"/>
      <c r="H79" s="133"/>
      <c r="I79" s="133"/>
      <c r="J79" s="133"/>
      <c r="K79" s="133"/>
      <c r="L79" s="133"/>
      <c r="M79" s="147"/>
      <c r="N79" s="135"/>
      <c r="O79" s="135"/>
      <c r="P79" s="135"/>
      <c r="Q79" s="136"/>
      <c r="R79" s="137"/>
      <c r="S79" s="138"/>
      <c r="T79" s="423">
        <f>+'2.3 Augex (E)- Real values'!T79+'2.3 Augex (A) - Real values'!T79</f>
        <v>1926.9336225288912</v>
      </c>
      <c r="U79" s="135"/>
      <c r="V79" s="140"/>
      <c r="W79" s="369">
        <f>+'2.3 Augex (E)- Real values'!W79+'2.3 Augex (A) - Real values'!W79</f>
        <v>0</v>
      </c>
      <c r="X79" s="140"/>
      <c r="Y79" s="138"/>
      <c r="Z79" s="369">
        <f>+'2.3 Augex (E)- Real values'!Z79+'2.3 Augex (A) - Real values'!Z79</f>
        <v>4301800.1271726731</v>
      </c>
      <c r="AA79" s="139"/>
      <c r="AB79" s="139"/>
      <c r="AC79" s="139"/>
      <c r="AD79" s="139"/>
      <c r="AE79" s="139"/>
      <c r="AF79" s="139"/>
      <c r="AG79" s="139"/>
      <c r="AH79" s="139"/>
      <c r="AI79" s="139"/>
      <c r="AJ79" s="139"/>
      <c r="AK79" s="369">
        <f>+'2.3 Augex (E)- Real values'!AK79+'2.3 Augex (A) - Real values'!AK79</f>
        <v>356495.31054287165</v>
      </c>
      <c r="AL79" s="135"/>
      <c r="AM79" s="369">
        <f>+'2.3 Augex (E)- Real values'!AM79+'2.3 Augex (A) - Real values'!AM79</f>
        <v>4427821.2613128461</v>
      </c>
      <c r="AN79" s="369">
        <f>+'2.3 Augex (E)- Real values'!AN79+'2.3 Augex (A) - Real values'!AN79</f>
        <v>0</v>
      </c>
      <c r="AO79" s="369">
        <f>+'2.3 Augex (E)- Real values'!AO79+'2.3 Augex (A) - Real values'!AO79</f>
        <v>109331.56900572935</v>
      </c>
      <c r="AP79" s="128">
        <f t="shared" si="1"/>
        <v>9197375.2016566489</v>
      </c>
      <c r="AQ79" s="146"/>
      <c r="AR79" s="369">
        <f>+'2.3 Augex (E)- Real values'!AR79+'2.3 Augex (A) - Real values'!AR79</f>
        <v>0</v>
      </c>
      <c r="AS79" s="369">
        <f>+'2.3 Augex (E)- Real values'!AS79+'2.3 Augex (A) - Real values'!AS79</f>
        <v>0</v>
      </c>
      <c r="AT79" s="369">
        <f>+'2.3 Augex (E)- Real values'!AT79+'2.3 Augex (A) - Real values'!AT79</f>
        <v>3538024.631612285</v>
      </c>
      <c r="AU79" s="369">
        <f>+'2.3 Augex (E)- Real values'!AU79+'2.3 Augex (A) - Real values'!AU79</f>
        <v>0</v>
      </c>
      <c r="AV79" s="369">
        <f>+'2.3 Augex (E)- Real values'!AV79+'2.3 Augex (A) - Real values'!AV79</f>
        <v>38935.202766136033</v>
      </c>
      <c r="AW79" s="4" t="str">
        <f>IF(AP79='Cost incurred - Real Value'!V77,"Yes","No")</f>
        <v>Yes</v>
      </c>
      <c r="AX79" s="4" t="str">
        <f>IF(AU79='Cost incurred - Real Value'!V253,"Yes","No")</f>
        <v>Yes</v>
      </c>
      <c r="AY79" s="33" t="str">
        <f>IF(AV79='Cost incurred - Real Value'!V312,"Yes","No")</f>
        <v>Yes</v>
      </c>
      <c r="AZ79" s="56"/>
      <c r="BA79" s="33"/>
    </row>
    <row r="80" spans="2:72">
      <c r="B80" s="350" t="str">
        <f>+'2.3 Augex (A) - Nominal values'!B80</f>
        <v>83860011; 83860008</v>
      </c>
      <c r="C80" s="133"/>
      <c r="D80" s="133"/>
      <c r="E80" s="133"/>
      <c r="F80" s="133"/>
      <c r="G80" s="133"/>
      <c r="H80" s="133"/>
      <c r="I80" s="133"/>
      <c r="J80" s="133"/>
      <c r="K80" s="133"/>
      <c r="L80" s="133"/>
      <c r="M80" s="147"/>
      <c r="N80" s="135"/>
      <c r="O80" s="135"/>
      <c r="P80" s="135"/>
      <c r="Q80" s="136"/>
      <c r="R80" s="137"/>
      <c r="S80" s="138"/>
      <c r="T80" s="423">
        <f>+'2.3 Augex (E)- Real values'!T80+'2.3 Augex (A) - Real values'!T80</f>
        <v>185830.20269929693</v>
      </c>
      <c r="U80" s="135"/>
      <c r="V80" s="140"/>
      <c r="W80" s="369">
        <f>+'2.3 Augex (E)- Real values'!W80+'2.3 Augex (A) - Real values'!W80</f>
        <v>1033382.5295982092</v>
      </c>
      <c r="X80" s="140"/>
      <c r="Y80" s="138"/>
      <c r="Z80" s="369">
        <f>+'2.3 Augex (E)- Real values'!Z80+'2.3 Augex (A) - Real values'!Z80</f>
        <v>36784.43202007396</v>
      </c>
      <c r="AA80" s="139"/>
      <c r="AB80" s="139"/>
      <c r="AC80" s="139"/>
      <c r="AD80" s="139"/>
      <c r="AE80" s="139"/>
      <c r="AF80" s="139"/>
      <c r="AG80" s="139"/>
      <c r="AH80" s="139"/>
      <c r="AI80" s="139"/>
      <c r="AJ80" s="139"/>
      <c r="AK80" s="369">
        <f>+'2.3 Augex (E)- Real values'!AK80+'2.3 Augex (A) - Real values'!AK80</f>
        <v>789932.3443599497</v>
      </c>
      <c r="AL80" s="135"/>
      <c r="AM80" s="369">
        <f>+'2.3 Augex (E)- Real values'!AM80+'2.3 Augex (A) - Real values'!AM80</f>
        <v>10798848.032173065</v>
      </c>
      <c r="AN80" s="369">
        <f>+'2.3 Augex (E)- Real values'!AN80+'2.3 Augex (A) - Real values'!AN80</f>
        <v>0</v>
      </c>
      <c r="AO80" s="369">
        <f>+'2.3 Augex (E)- Real values'!AO80+'2.3 Augex (A) - Real values'!AO80</f>
        <v>609050.20491754473</v>
      </c>
      <c r="AP80" s="128">
        <f t="shared" si="1"/>
        <v>13453827.745768139</v>
      </c>
      <c r="AQ80" s="146"/>
      <c r="AR80" s="369">
        <f>+'2.3 Augex (E)- Real values'!AR80+'2.3 Augex (A) - Real values'!AR80</f>
        <v>0</v>
      </c>
      <c r="AS80" s="369">
        <f>+'2.3 Augex (E)- Real values'!AS80+'2.3 Augex (A) - Real values'!AS80</f>
        <v>0</v>
      </c>
      <c r="AT80" s="369">
        <f>+'2.3 Augex (E)- Real values'!AT80+'2.3 Augex (A) - Real values'!AT80</f>
        <v>9479617.5436097868</v>
      </c>
      <c r="AU80" s="369">
        <f>+'2.3 Augex (E)- Real values'!AU80+'2.3 Augex (A) - Real values'!AU80</f>
        <v>0</v>
      </c>
      <c r="AV80" s="369">
        <f>+'2.3 Augex (E)- Real values'!AV80+'2.3 Augex (A) - Real values'!AV80</f>
        <v>34289.472753361973</v>
      </c>
      <c r="AW80" s="4" t="str">
        <f>IF(AP80='Cost incurred - Real Value'!V78,"Yes","No")</f>
        <v>Yes</v>
      </c>
      <c r="AX80" s="4" t="str">
        <f>IF(AU80='Cost incurred - Real Value'!V254,"Yes","No")</f>
        <v>Yes</v>
      </c>
      <c r="AY80" s="33" t="str">
        <f>IF(AV80='Cost incurred - Real Value'!V313,"Yes","No")</f>
        <v>Yes</v>
      </c>
      <c r="AZ80" s="56"/>
      <c r="BA80" s="33"/>
    </row>
    <row r="81" spans="2:53">
      <c r="B81" s="350">
        <f>+'2.3 Augex (A) - Nominal values'!B81</f>
        <v>0</v>
      </c>
      <c r="C81" s="133"/>
      <c r="D81" s="133"/>
      <c r="E81" s="133"/>
      <c r="F81" s="133"/>
      <c r="G81" s="133"/>
      <c r="H81" s="133"/>
      <c r="I81" s="133"/>
      <c r="J81" s="133"/>
      <c r="K81" s="133"/>
      <c r="L81" s="133"/>
      <c r="M81" s="147"/>
      <c r="N81" s="135"/>
      <c r="O81" s="135"/>
      <c r="P81" s="135"/>
      <c r="Q81" s="136"/>
      <c r="R81" s="137"/>
      <c r="S81" s="138"/>
      <c r="T81" s="423"/>
      <c r="U81" s="135"/>
      <c r="V81" s="140"/>
      <c r="W81" s="369"/>
      <c r="X81" s="140"/>
      <c r="Y81" s="138"/>
      <c r="Z81" s="369"/>
      <c r="AA81" s="139"/>
      <c r="AB81" s="139"/>
      <c r="AC81" s="139"/>
      <c r="AD81" s="139"/>
      <c r="AE81" s="139"/>
      <c r="AF81" s="139"/>
      <c r="AG81" s="139"/>
      <c r="AH81" s="139"/>
      <c r="AI81" s="139"/>
      <c r="AJ81" s="139"/>
      <c r="AK81" s="369"/>
      <c r="AL81" s="135"/>
      <c r="AM81" s="369"/>
      <c r="AN81" s="369"/>
      <c r="AO81" s="369"/>
      <c r="AP81" s="128"/>
      <c r="AQ81" s="146"/>
      <c r="AR81" s="369"/>
      <c r="AS81" s="369"/>
      <c r="AT81" s="369"/>
      <c r="AU81" s="369"/>
      <c r="AV81" s="369"/>
      <c r="AW81" s="4" t="str">
        <f>IF(AP81='Cost incurred - Real Value'!V79,"Yes","No")</f>
        <v>Yes</v>
      </c>
      <c r="AX81" s="4" t="str">
        <f>IF(AU81='Cost incurred - Real Value'!V255,"Yes","No")</f>
        <v>Yes</v>
      </c>
      <c r="AY81" s="33" t="str">
        <f>IF(AV81='Cost incurred - Real Value'!V314,"Yes","No")</f>
        <v>Yes</v>
      </c>
      <c r="AZ81" s="56"/>
      <c r="BA81" s="33"/>
    </row>
    <row r="82" spans="2:53">
      <c r="B82" s="350">
        <f>+'2.3 Augex (A) - Nominal values'!B82</f>
        <v>0</v>
      </c>
      <c r="C82" s="133"/>
      <c r="D82" s="133"/>
      <c r="E82" s="133"/>
      <c r="F82" s="133"/>
      <c r="G82" s="133"/>
      <c r="H82" s="133"/>
      <c r="I82" s="133"/>
      <c r="J82" s="133"/>
      <c r="K82" s="133"/>
      <c r="L82" s="133"/>
      <c r="M82" s="147"/>
      <c r="N82" s="135"/>
      <c r="O82" s="135"/>
      <c r="P82" s="135"/>
      <c r="Q82" s="136"/>
      <c r="R82" s="137"/>
      <c r="S82" s="138"/>
      <c r="T82" s="423"/>
      <c r="U82" s="135"/>
      <c r="V82" s="140"/>
      <c r="W82" s="369"/>
      <c r="X82" s="140"/>
      <c r="Y82" s="138"/>
      <c r="Z82" s="369"/>
      <c r="AA82" s="139"/>
      <c r="AB82" s="139"/>
      <c r="AC82" s="139"/>
      <c r="AD82" s="139"/>
      <c r="AE82" s="139"/>
      <c r="AF82" s="139"/>
      <c r="AG82" s="139"/>
      <c r="AH82" s="139"/>
      <c r="AI82" s="139"/>
      <c r="AJ82" s="139"/>
      <c r="AK82" s="369"/>
      <c r="AL82" s="135"/>
      <c r="AM82" s="369"/>
      <c r="AN82" s="369"/>
      <c r="AO82" s="369"/>
      <c r="AP82" s="128"/>
      <c r="AQ82" s="146"/>
      <c r="AR82" s="369"/>
      <c r="AS82" s="369"/>
      <c r="AT82" s="369"/>
      <c r="AU82" s="369"/>
      <c r="AV82" s="369"/>
      <c r="AW82" s="4" t="str">
        <f>IF(AP82='Cost incurred - Real Value'!V80,"Yes","No")</f>
        <v>Yes</v>
      </c>
      <c r="AX82" s="4" t="str">
        <f>IF(AU82='Cost incurred - Real Value'!V256,"Yes","No")</f>
        <v>Yes</v>
      </c>
      <c r="AY82" s="33" t="str">
        <f>IF(AV82='Cost incurred - Real Value'!V315,"Yes","No")</f>
        <v>Yes</v>
      </c>
      <c r="AZ82" s="56"/>
      <c r="BA82" s="33"/>
    </row>
    <row r="83" spans="2:53">
      <c r="B83" s="350">
        <f>+'2.3 Augex (A) - Nominal values'!B83</f>
        <v>0</v>
      </c>
      <c r="C83" s="133"/>
      <c r="D83" s="133"/>
      <c r="E83" s="133"/>
      <c r="F83" s="133"/>
      <c r="G83" s="133"/>
      <c r="H83" s="133"/>
      <c r="I83" s="133"/>
      <c r="J83" s="133"/>
      <c r="K83" s="133"/>
      <c r="L83" s="133"/>
      <c r="M83" s="134"/>
      <c r="N83" s="135"/>
      <c r="O83" s="135"/>
      <c r="P83" s="135"/>
      <c r="Q83" s="136"/>
      <c r="R83" s="137"/>
      <c r="S83" s="138"/>
      <c r="T83" s="423"/>
      <c r="U83" s="135"/>
      <c r="V83" s="140"/>
      <c r="W83" s="369"/>
      <c r="X83" s="140"/>
      <c r="Y83" s="138"/>
      <c r="Z83" s="369"/>
      <c r="AA83" s="139"/>
      <c r="AB83" s="139"/>
      <c r="AC83" s="139"/>
      <c r="AD83" s="139"/>
      <c r="AE83" s="139"/>
      <c r="AF83" s="139"/>
      <c r="AG83" s="139"/>
      <c r="AH83" s="139"/>
      <c r="AI83" s="139"/>
      <c r="AJ83" s="139"/>
      <c r="AK83" s="369"/>
      <c r="AL83" s="135"/>
      <c r="AM83" s="369"/>
      <c r="AN83" s="369"/>
      <c r="AO83" s="369"/>
      <c r="AP83" s="128"/>
      <c r="AQ83" s="146"/>
      <c r="AR83" s="369"/>
      <c r="AS83" s="369"/>
      <c r="AT83" s="369"/>
      <c r="AU83" s="369"/>
      <c r="AV83" s="369"/>
      <c r="AW83" s="4" t="str">
        <f>IF(AP83='Cost incurred - Real Value'!V81,"Yes","No")</f>
        <v>Yes</v>
      </c>
      <c r="AX83" s="4" t="str">
        <f>IF(AU83='Cost incurred - Real Value'!V257,"Yes","No")</f>
        <v>Yes</v>
      </c>
      <c r="AY83" s="33" t="str">
        <f>IF(AV83='Cost incurred - Real Value'!V316,"Yes","No")</f>
        <v>Yes</v>
      </c>
      <c r="AZ83" s="56"/>
      <c r="BA83" s="33"/>
    </row>
    <row r="84" spans="2:53">
      <c r="B84" s="350">
        <f>+'2.3 Augex (A) - Nominal values'!B84</f>
        <v>0</v>
      </c>
      <c r="C84" s="149"/>
      <c r="D84" s="149"/>
      <c r="E84" s="149"/>
      <c r="F84" s="149"/>
      <c r="G84" s="149"/>
      <c r="H84" s="149"/>
      <c r="I84" s="149"/>
      <c r="J84" s="149"/>
      <c r="K84" s="149"/>
      <c r="L84" s="149"/>
      <c r="M84" s="147"/>
      <c r="N84" s="135"/>
      <c r="O84" s="135"/>
      <c r="P84" s="135"/>
      <c r="Q84" s="136"/>
      <c r="R84" s="137"/>
      <c r="S84" s="138"/>
      <c r="T84" s="423"/>
      <c r="U84" s="135"/>
      <c r="V84" s="140"/>
      <c r="W84" s="369"/>
      <c r="X84" s="140"/>
      <c r="Y84" s="138"/>
      <c r="Z84" s="369"/>
      <c r="AA84" s="139"/>
      <c r="AB84" s="139"/>
      <c r="AC84" s="139"/>
      <c r="AD84" s="139"/>
      <c r="AE84" s="139"/>
      <c r="AF84" s="139"/>
      <c r="AG84" s="139"/>
      <c r="AH84" s="139"/>
      <c r="AI84" s="139"/>
      <c r="AJ84" s="139"/>
      <c r="AK84" s="369"/>
      <c r="AL84" s="135"/>
      <c r="AM84" s="369"/>
      <c r="AN84" s="369"/>
      <c r="AO84" s="369"/>
      <c r="AP84" s="128"/>
      <c r="AQ84" s="146"/>
      <c r="AR84" s="369"/>
      <c r="AS84" s="369"/>
      <c r="AT84" s="369"/>
      <c r="AU84" s="369"/>
      <c r="AV84" s="369"/>
      <c r="AW84" s="4" t="str">
        <f>IF(AP84='Cost incurred - Real Value'!V82,"Yes","No")</f>
        <v>Yes</v>
      </c>
      <c r="AX84" s="4" t="str">
        <f>IF(AU84='Cost incurred - Real Value'!V258,"Yes","No")</f>
        <v>Yes</v>
      </c>
      <c r="AY84" s="33" t="str">
        <f>IF(AV84='Cost incurred - Real Value'!V317,"Yes","No")</f>
        <v>Yes</v>
      </c>
      <c r="AZ84" s="56"/>
      <c r="BA84" s="33"/>
    </row>
    <row r="85" spans="2:53">
      <c r="B85" s="350">
        <f>+'2.3 Augex (A) - Nominal values'!B85</f>
        <v>0</v>
      </c>
      <c r="C85" s="149"/>
      <c r="D85" s="149"/>
      <c r="E85" s="149"/>
      <c r="F85" s="149"/>
      <c r="G85" s="149"/>
      <c r="H85" s="149"/>
      <c r="I85" s="149"/>
      <c r="J85" s="149"/>
      <c r="K85" s="149"/>
      <c r="L85" s="149"/>
      <c r="M85" s="147"/>
      <c r="N85" s="135"/>
      <c r="O85" s="135"/>
      <c r="P85" s="135"/>
      <c r="Q85" s="136"/>
      <c r="R85" s="137"/>
      <c r="S85" s="138"/>
      <c r="T85" s="423"/>
      <c r="U85" s="135"/>
      <c r="V85" s="140"/>
      <c r="W85" s="369"/>
      <c r="X85" s="140"/>
      <c r="Y85" s="138"/>
      <c r="Z85" s="369"/>
      <c r="AA85" s="139"/>
      <c r="AB85" s="139"/>
      <c r="AC85" s="139"/>
      <c r="AD85" s="139"/>
      <c r="AE85" s="139"/>
      <c r="AF85" s="139"/>
      <c r="AG85" s="139"/>
      <c r="AH85" s="139"/>
      <c r="AI85" s="139"/>
      <c r="AJ85" s="139"/>
      <c r="AK85" s="369"/>
      <c r="AL85" s="135"/>
      <c r="AM85" s="369"/>
      <c r="AN85" s="369"/>
      <c r="AO85" s="369"/>
      <c r="AP85" s="128"/>
      <c r="AQ85" s="146"/>
      <c r="AR85" s="369"/>
      <c r="AS85" s="369"/>
      <c r="AT85" s="369"/>
      <c r="AU85" s="369"/>
      <c r="AV85" s="369"/>
      <c r="AW85" s="4" t="str">
        <f>IF(AP85='Cost incurred - Real Value'!V83,"Yes","No")</f>
        <v>Yes</v>
      </c>
      <c r="AX85" s="4" t="str">
        <f>IF(AU85='Cost incurred - Real Value'!V259,"Yes","No")</f>
        <v>Yes</v>
      </c>
      <c r="AY85" s="33" t="str">
        <f>IF(AV85='Cost incurred - Real Value'!V318,"Yes","No")</f>
        <v>Yes</v>
      </c>
      <c r="AZ85" s="56"/>
      <c r="BA85" s="33"/>
    </row>
    <row r="86" spans="2:53">
      <c r="B86" s="350">
        <f>+'2.3 Augex (A) - Nominal values'!B86</f>
        <v>0</v>
      </c>
      <c r="C86" s="149"/>
      <c r="D86" s="149"/>
      <c r="E86" s="149"/>
      <c r="F86" s="149"/>
      <c r="G86" s="149"/>
      <c r="H86" s="149"/>
      <c r="I86" s="149"/>
      <c r="J86" s="149"/>
      <c r="K86" s="149"/>
      <c r="L86" s="149"/>
      <c r="M86" s="147"/>
      <c r="N86" s="135"/>
      <c r="O86" s="135"/>
      <c r="P86" s="135"/>
      <c r="Q86" s="136"/>
      <c r="R86" s="137"/>
      <c r="S86" s="138"/>
      <c r="T86" s="423"/>
      <c r="U86" s="135"/>
      <c r="V86" s="140"/>
      <c r="W86" s="369"/>
      <c r="X86" s="140"/>
      <c r="Y86" s="138"/>
      <c r="Z86" s="369"/>
      <c r="AA86" s="139"/>
      <c r="AB86" s="139"/>
      <c r="AC86" s="139"/>
      <c r="AD86" s="139"/>
      <c r="AE86" s="139"/>
      <c r="AF86" s="139"/>
      <c r="AG86" s="139"/>
      <c r="AH86" s="139"/>
      <c r="AI86" s="139"/>
      <c r="AJ86" s="139"/>
      <c r="AK86" s="369"/>
      <c r="AL86" s="135"/>
      <c r="AM86" s="369"/>
      <c r="AN86" s="369"/>
      <c r="AO86" s="369"/>
      <c r="AP86" s="128"/>
      <c r="AQ86" s="143"/>
      <c r="AR86" s="369"/>
      <c r="AS86" s="369"/>
      <c r="AT86" s="369"/>
      <c r="AU86" s="369"/>
      <c r="AV86" s="369"/>
      <c r="AW86" s="4" t="str">
        <f>IF(AP86='Cost incurred - Real Value'!V84,"Yes","No")</f>
        <v>Yes</v>
      </c>
      <c r="AX86" s="4" t="str">
        <f>IF(AU86='Cost incurred - Real Value'!V260,"Yes","No")</f>
        <v>Yes</v>
      </c>
      <c r="AY86" s="33" t="str">
        <f>IF(AV86='Cost incurred - Real Value'!V319,"Yes","No")</f>
        <v>Yes</v>
      </c>
      <c r="AZ86" s="56"/>
      <c r="BA86" s="33"/>
    </row>
    <row r="87" spans="2:53">
      <c r="B87" s="350">
        <f>+'2.3 Augex (A) - Nominal values'!B87</f>
        <v>0</v>
      </c>
      <c r="C87" s="149"/>
      <c r="D87" s="149"/>
      <c r="E87" s="149"/>
      <c r="F87" s="149"/>
      <c r="G87" s="149"/>
      <c r="H87" s="149"/>
      <c r="I87" s="149"/>
      <c r="J87" s="149"/>
      <c r="K87" s="149"/>
      <c r="L87" s="149"/>
      <c r="M87" s="147"/>
      <c r="N87" s="135"/>
      <c r="O87" s="135"/>
      <c r="P87" s="135"/>
      <c r="Q87" s="136"/>
      <c r="R87" s="137"/>
      <c r="S87" s="138"/>
      <c r="T87" s="423"/>
      <c r="U87" s="135"/>
      <c r="V87" s="140"/>
      <c r="W87" s="369"/>
      <c r="X87" s="140"/>
      <c r="Y87" s="138"/>
      <c r="Z87" s="369"/>
      <c r="AA87" s="139"/>
      <c r="AB87" s="139"/>
      <c r="AC87" s="139"/>
      <c r="AD87" s="139"/>
      <c r="AE87" s="139"/>
      <c r="AF87" s="139"/>
      <c r="AG87" s="139"/>
      <c r="AH87" s="139"/>
      <c r="AI87" s="139"/>
      <c r="AJ87" s="139"/>
      <c r="AK87" s="369"/>
      <c r="AL87" s="135"/>
      <c r="AM87" s="369"/>
      <c r="AN87" s="369"/>
      <c r="AO87" s="369"/>
      <c r="AP87" s="128"/>
      <c r="AQ87" s="143"/>
      <c r="AR87" s="369"/>
      <c r="AS87" s="369"/>
      <c r="AT87" s="369"/>
      <c r="AU87" s="369"/>
      <c r="AV87" s="369"/>
      <c r="AW87" s="4" t="str">
        <f>IF(AP87='Cost incurred - Real Value'!V85,"Yes","No")</f>
        <v>Yes</v>
      </c>
      <c r="AX87" s="4" t="str">
        <f>IF(AU87='Cost incurred - Real Value'!V261,"Yes","No")</f>
        <v>Yes</v>
      </c>
      <c r="AY87" s="33" t="str">
        <f>IF(AV87='Cost incurred - Real Value'!V320,"Yes","No")</f>
        <v>Yes</v>
      </c>
      <c r="AZ87" s="56"/>
      <c r="BA87" s="33"/>
    </row>
    <row r="88" spans="2:53">
      <c r="B88" s="350">
        <f>+'2.3 Augex (A) - Nominal values'!B88</f>
        <v>0</v>
      </c>
      <c r="C88" s="149"/>
      <c r="D88" s="149"/>
      <c r="E88" s="149"/>
      <c r="F88" s="149"/>
      <c r="G88" s="149"/>
      <c r="H88" s="149"/>
      <c r="I88" s="149"/>
      <c r="J88" s="149"/>
      <c r="K88" s="149"/>
      <c r="L88" s="149"/>
      <c r="M88" s="147"/>
      <c r="N88" s="135"/>
      <c r="O88" s="135"/>
      <c r="P88" s="135"/>
      <c r="Q88" s="136"/>
      <c r="R88" s="137"/>
      <c r="S88" s="138"/>
      <c r="T88" s="423"/>
      <c r="U88" s="135"/>
      <c r="V88" s="140"/>
      <c r="W88" s="369"/>
      <c r="X88" s="140"/>
      <c r="Y88" s="138"/>
      <c r="Z88" s="369"/>
      <c r="AA88" s="139"/>
      <c r="AB88" s="139"/>
      <c r="AC88" s="139"/>
      <c r="AD88" s="139"/>
      <c r="AE88" s="139"/>
      <c r="AF88" s="139"/>
      <c r="AG88" s="139"/>
      <c r="AH88" s="139"/>
      <c r="AI88" s="139"/>
      <c r="AJ88" s="139"/>
      <c r="AK88" s="369"/>
      <c r="AL88" s="135"/>
      <c r="AM88" s="369"/>
      <c r="AN88" s="369"/>
      <c r="AO88" s="369"/>
      <c r="AP88" s="128"/>
      <c r="AQ88" s="143"/>
      <c r="AR88" s="369"/>
      <c r="AS88" s="369"/>
      <c r="AT88" s="369"/>
      <c r="AU88" s="369"/>
      <c r="AV88" s="369"/>
      <c r="AW88" s="4" t="str">
        <f>IF(AP88='Cost incurred - Real Value'!V86,"Yes","No")</f>
        <v>Yes</v>
      </c>
      <c r="AX88" s="4" t="str">
        <f>IF(AU88='Cost incurred - Real Value'!V262,"Yes","No")</f>
        <v>Yes</v>
      </c>
      <c r="AY88" s="33" t="str">
        <f>IF(AV88='Cost incurred - Real Value'!V321,"Yes","No")</f>
        <v>Yes</v>
      </c>
      <c r="AZ88" s="56"/>
      <c r="BA88" s="33"/>
    </row>
    <row r="89" spans="2:53">
      <c r="B89" s="350">
        <f>+'2.3 Augex (A) - Nominal values'!B89</f>
        <v>0</v>
      </c>
      <c r="C89" s="149"/>
      <c r="D89" s="149"/>
      <c r="E89" s="149"/>
      <c r="F89" s="149"/>
      <c r="G89" s="149"/>
      <c r="H89" s="149"/>
      <c r="I89" s="149"/>
      <c r="J89" s="149"/>
      <c r="K89" s="149"/>
      <c r="L89" s="149"/>
      <c r="M89" s="147"/>
      <c r="N89" s="135"/>
      <c r="O89" s="135"/>
      <c r="P89" s="135"/>
      <c r="Q89" s="136"/>
      <c r="R89" s="137"/>
      <c r="S89" s="138"/>
      <c r="T89" s="423"/>
      <c r="U89" s="135"/>
      <c r="V89" s="140"/>
      <c r="W89" s="369"/>
      <c r="X89" s="140"/>
      <c r="Y89" s="138"/>
      <c r="Z89" s="369"/>
      <c r="AA89" s="139"/>
      <c r="AB89" s="139"/>
      <c r="AC89" s="139"/>
      <c r="AD89" s="139"/>
      <c r="AE89" s="139"/>
      <c r="AF89" s="139"/>
      <c r="AG89" s="139"/>
      <c r="AH89" s="139"/>
      <c r="AI89" s="139"/>
      <c r="AJ89" s="139"/>
      <c r="AK89" s="369"/>
      <c r="AL89" s="135"/>
      <c r="AM89" s="369"/>
      <c r="AN89" s="369"/>
      <c r="AO89" s="369"/>
      <c r="AP89" s="128"/>
      <c r="AQ89" s="146"/>
      <c r="AR89" s="369"/>
      <c r="AS89" s="369"/>
      <c r="AT89" s="369"/>
      <c r="AU89" s="369"/>
      <c r="AV89" s="369"/>
      <c r="AW89" s="4" t="str">
        <f>IF(AP89='Cost incurred - Real Value'!V87,"Yes","No")</f>
        <v>Yes</v>
      </c>
      <c r="AX89" s="4" t="str">
        <f>IF(AU89='Cost incurred - Real Value'!V263,"Yes","No")</f>
        <v>Yes</v>
      </c>
      <c r="AY89" s="33" t="str">
        <f>IF(AV89='Cost incurred - Real Value'!V322,"Yes","No")</f>
        <v>Yes</v>
      </c>
      <c r="AZ89" s="56"/>
      <c r="BA89" s="33"/>
    </row>
    <row r="90" spans="2:53">
      <c r="B90" s="350">
        <f>+'2.3 Augex (A) - Nominal values'!B90</f>
        <v>0</v>
      </c>
      <c r="C90" s="149"/>
      <c r="D90" s="149"/>
      <c r="E90" s="149"/>
      <c r="F90" s="149"/>
      <c r="G90" s="149"/>
      <c r="H90" s="149"/>
      <c r="I90" s="149"/>
      <c r="J90" s="149"/>
      <c r="K90" s="149"/>
      <c r="L90" s="149"/>
      <c r="M90" s="147"/>
      <c r="N90" s="135"/>
      <c r="O90" s="135"/>
      <c r="P90" s="135"/>
      <c r="Q90" s="136"/>
      <c r="R90" s="137"/>
      <c r="S90" s="138"/>
      <c r="T90" s="423"/>
      <c r="U90" s="135"/>
      <c r="V90" s="140"/>
      <c r="W90" s="369"/>
      <c r="X90" s="140"/>
      <c r="Y90" s="138"/>
      <c r="Z90" s="369"/>
      <c r="AA90" s="139"/>
      <c r="AB90" s="139"/>
      <c r="AC90" s="139"/>
      <c r="AD90" s="139"/>
      <c r="AE90" s="139"/>
      <c r="AF90" s="139"/>
      <c r="AG90" s="139"/>
      <c r="AH90" s="139"/>
      <c r="AI90" s="139"/>
      <c r="AJ90" s="139"/>
      <c r="AK90" s="369"/>
      <c r="AL90" s="135"/>
      <c r="AM90" s="369"/>
      <c r="AN90" s="369"/>
      <c r="AO90" s="369"/>
      <c r="AP90" s="128"/>
      <c r="AQ90" s="146"/>
      <c r="AR90" s="369"/>
      <c r="AS90" s="369"/>
      <c r="AT90" s="369"/>
      <c r="AU90" s="369"/>
      <c r="AV90" s="369"/>
      <c r="AW90" s="4" t="str">
        <f>IF(AP90='Cost incurred - Real Value'!V88,"Yes","No")</f>
        <v>Yes</v>
      </c>
      <c r="AX90" s="4" t="str">
        <f>IF(AU90='Cost incurred - Real Value'!V264,"Yes","No")</f>
        <v>Yes</v>
      </c>
      <c r="AY90" s="33" t="str">
        <f>IF(AV90='Cost incurred - Real Value'!V323,"Yes","No")</f>
        <v>Yes</v>
      </c>
      <c r="AZ90" s="56"/>
      <c r="BA90" s="33"/>
    </row>
    <row r="91" spans="2:53">
      <c r="B91" s="350">
        <f>+'2.3 Augex (A) - Nominal values'!B91</f>
        <v>0</v>
      </c>
      <c r="C91" s="149"/>
      <c r="D91" s="149"/>
      <c r="E91" s="149"/>
      <c r="F91" s="149"/>
      <c r="G91" s="149"/>
      <c r="H91" s="149"/>
      <c r="I91" s="149"/>
      <c r="J91" s="149"/>
      <c r="K91" s="149"/>
      <c r="L91" s="149"/>
      <c r="M91" s="147"/>
      <c r="N91" s="135"/>
      <c r="O91" s="135"/>
      <c r="P91" s="135"/>
      <c r="Q91" s="136"/>
      <c r="R91" s="137"/>
      <c r="S91" s="138"/>
      <c r="T91" s="423"/>
      <c r="U91" s="135"/>
      <c r="V91" s="140"/>
      <c r="W91" s="369"/>
      <c r="X91" s="140"/>
      <c r="Y91" s="138"/>
      <c r="Z91" s="369"/>
      <c r="AA91" s="139"/>
      <c r="AB91" s="139"/>
      <c r="AC91" s="139"/>
      <c r="AD91" s="139"/>
      <c r="AE91" s="139"/>
      <c r="AF91" s="139"/>
      <c r="AG91" s="139"/>
      <c r="AH91" s="139"/>
      <c r="AI91" s="139"/>
      <c r="AJ91" s="139"/>
      <c r="AK91" s="369"/>
      <c r="AL91" s="135"/>
      <c r="AM91" s="369"/>
      <c r="AN91" s="369"/>
      <c r="AO91" s="369"/>
      <c r="AP91" s="128"/>
      <c r="AQ91" s="146"/>
      <c r="AR91" s="369"/>
      <c r="AS91" s="369"/>
      <c r="AT91" s="369"/>
      <c r="AU91" s="369"/>
      <c r="AV91" s="369"/>
      <c r="AW91" s="4" t="str">
        <f>IF(AP91='Cost incurred - Real Value'!V89,"Yes","No")</f>
        <v>Yes</v>
      </c>
      <c r="AX91" s="4" t="str">
        <f>IF(AU91='Cost incurred - Real Value'!V265,"Yes","No")</f>
        <v>Yes</v>
      </c>
      <c r="AY91" s="33" t="str">
        <f>IF(AV91='Cost incurred - Real Value'!V324,"Yes","No")</f>
        <v>Yes</v>
      </c>
      <c r="AZ91" s="56"/>
      <c r="BA91" s="33"/>
    </row>
    <row r="92" spans="2:53">
      <c r="B92" s="350">
        <f>+'2.3 Augex (A) - Nominal values'!B92</f>
        <v>0</v>
      </c>
      <c r="C92" s="149"/>
      <c r="D92" s="149"/>
      <c r="E92" s="149"/>
      <c r="F92" s="149"/>
      <c r="G92" s="149"/>
      <c r="H92" s="149"/>
      <c r="I92" s="149"/>
      <c r="J92" s="149"/>
      <c r="K92" s="149"/>
      <c r="L92" s="149"/>
      <c r="M92" s="147"/>
      <c r="N92" s="135"/>
      <c r="O92" s="135"/>
      <c r="P92" s="135"/>
      <c r="Q92" s="136"/>
      <c r="R92" s="137"/>
      <c r="S92" s="138"/>
      <c r="T92" s="423"/>
      <c r="U92" s="135"/>
      <c r="V92" s="140"/>
      <c r="W92" s="369"/>
      <c r="X92" s="140"/>
      <c r="Y92" s="138"/>
      <c r="Z92" s="369"/>
      <c r="AA92" s="139"/>
      <c r="AB92" s="139"/>
      <c r="AC92" s="139"/>
      <c r="AD92" s="139"/>
      <c r="AE92" s="139"/>
      <c r="AF92" s="139"/>
      <c r="AG92" s="139"/>
      <c r="AH92" s="139"/>
      <c r="AI92" s="139"/>
      <c r="AJ92" s="139"/>
      <c r="AK92" s="369"/>
      <c r="AL92" s="135"/>
      <c r="AM92" s="369"/>
      <c r="AN92" s="369"/>
      <c r="AO92" s="369"/>
      <c r="AP92" s="128"/>
      <c r="AQ92" s="146"/>
      <c r="AR92" s="369"/>
      <c r="AS92" s="369"/>
      <c r="AT92" s="369"/>
      <c r="AU92" s="369"/>
      <c r="AV92" s="369"/>
      <c r="AW92" s="4" t="str">
        <f>IF(AP92='Cost incurred - Real Value'!V90,"Yes","No")</f>
        <v>Yes</v>
      </c>
      <c r="AX92" s="4" t="str">
        <f>IF(AU92='Cost incurred - Real Value'!V266,"Yes","No")</f>
        <v>Yes</v>
      </c>
      <c r="AY92" s="33" t="str">
        <f>IF(AV92='Cost incurred - Real Value'!V325,"Yes","No")</f>
        <v>Yes</v>
      </c>
      <c r="AZ92" s="56"/>
      <c r="BA92" s="33"/>
    </row>
    <row r="93" spans="2:53">
      <c r="B93" s="350">
        <f>+'2.3 Augex (A) - Nominal values'!B93</f>
        <v>0</v>
      </c>
      <c r="C93" s="149"/>
      <c r="D93" s="149"/>
      <c r="E93" s="149"/>
      <c r="F93" s="149"/>
      <c r="G93" s="149"/>
      <c r="H93" s="149"/>
      <c r="I93" s="149"/>
      <c r="J93" s="149"/>
      <c r="K93" s="149"/>
      <c r="L93" s="149"/>
      <c r="M93" s="147"/>
      <c r="N93" s="135"/>
      <c r="O93" s="135"/>
      <c r="P93" s="135"/>
      <c r="Q93" s="136"/>
      <c r="R93" s="137"/>
      <c r="S93" s="138"/>
      <c r="T93" s="423"/>
      <c r="U93" s="135"/>
      <c r="V93" s="140"/>
      <c r="W93" s="369"/>
      <c r="X93" s="140"/>
      <c r="Y93" s="138"/>
      <c r="Z93" s="369"/>
      <c r="AA93" s="139"/>
      <c r="AB93" s="139"/>
      <c r="AC93" s="139"/>
      <c r="AD93" s="139"/>
      <c r="AE93" s="139"/>
      <c r="AF93" s="139"/>
      <c r="AG93" s="139"/>
      <c r="AH93" s="139"/>
      <c r="AI93" s="139"/>
      <c r="AJ93" s="139"/>
      <c r="AK93" s="369"/>
      <c r="AL93" s="135"/>
      <c r="AM93" s="369"/>
      <c r="AN93" s="369"/>
      <c r="AO93" s="369"/>
      <c r="AP93" s="128"/>
      <c r="AQ93" s="146"/>
      <c r="AR93" s="369"/>
      <c r="AS93" s="369"/>
      <c r="AT93" s="369"/>
      <c r="AU93" s="369"/>
      <c r="AV93" s="369"/>
      <c r="AW93" s="4" t="str">
        <f>IF(AP93='Cost incurred - Real Value'!V91,"Yes","No")</f>
        <v>Yes</v>
      </c>
      <c r="AX93" s="4" t="str">
        <f>IF(AU93='Cost incurred - Real Value'!V267,"Yes","No")</f>
        <v>Yes</v>
      </c>
      <c r="AY93" s="33" t="str">
        <f>IF(AV93='Cost incurred - Real Value'!V326,"Yes","No")</f>
        <v>Yes</v>
      </c>
      <c r="AZ93" s="56"/>
      <c r="BA93" s="33"/>
    </row>
    <row r="94" spans="2:53">
      <c r="B94" s="350">
        <f>+'2.3 Augex (A) - Nominal values'!B94</f>
        <v>0</v>
      </c>
      <c r="C94" s="133"/>
      <c r="D94" s="133"/>
      <c r="E94" s="133"/>
      <c r="F94" s="133"/>
      <c r="G94" s="133"/>
      <c r="H94" s="133"/>
      <c r="I94" s="133"/>
      <c r="J94" s="133"/>
      <c r="K94" s="133"/>
      <c r="L94" s="133"/>
      <c r="M94" s="134"/>
      <c r="N94" s="135"/>
      <c r="O94" s="135"/>
      <c r="P94" s="135"/>
      <c r="Q94" s="136"/>
      <c r="R94" s="137"/>
      <c r="S94" s="138"/>
      <c r="T94" s="423"/>
      <c r="U94" s="135"/>
      <c r="V94" s="140"/>
      <c r="W94" s="369"/>
      <c r="X94" s="140"/>
      <c r="Y94" s="138"/>
      <c r="Z94" s="369"/>
      <c r="AA94" s="139"/>
      <c r="AB94" s="139"/>
      <c r="AC94" s="139"/>
      <c r="AD94" s="139"/>
      <c r="AE94" s="139"/>
      <c r="AF94" s="139"/>
      <c r="AG94" s="139"/>
      <c r="AH94" s="139"/>
      <c r="AI94" s="139"/>
      <c r="AJ94" s="139"/>
      <c r="AK94" s="369"/>
      <c r="AL94" s="135"/>
      <c r="AM94" s="369"/>
      <c r="AN94" s="369"/>
      <c r="AO94" s="369"/>
      <c r="AP94" s="128"/>
      <c r="AQ94" s="146"/>
      <c r="AR94" s="369"/>
      <c r="AS94" s="369"/>
      <c r="AT94" s="369"/>
      <c r="AU94" s="369"/>
      <c r="AV94" s="369"/>
      <c r="AW94" s="4" t="str">
        <f>IF(AP94='Cost incurred - Real Value'!V92,"Yes","No")</f>
        <v>Yes</v>
      </c>
      <c r="AX94" s="4" t="str">
        <f>IF(AU94='Cost incurred - Real Value'!V268,"Yes","No")</f>
        <v>Yes</v>
      </c>
      <c r="AY94" s="33" t="str">
        <f>IF(AV94='Cost incurred - Real Value'!V327,"Yes","No")</f>
        <v>Yes</v>
      </c>
      <c r="AZ94" s="56"/>
      <c r="BA94" s="33"/>
    </row>
    <row r="95" spans="2:53">
      <c r="B95" s="350">
        <f>+'2.3 Augex (A) - Nominal values'!B95</f>
        <v>0</v>
      </c>
      <c r="C95" s="133"/>
      <c r="D95" s="133"/>
      <c r="E95" s="133"/>
      <c r="F95" s="133"/>
      <c r="G95" s="133"/>
      <c r="H95" s="133"/>
      <c r="I95" s="133"/>
      <c r="J95" s="133"/>
      <c r="K95" s="133"/>
      <c r="L95" s="133"/>
      <c r="M95" s="134"/>
      <c r="N95" s="135"/>
      <c r="O95" s="135"/>
      <c r="P95" s="135"/>
      <c r="Q95" s="136"/>
      <c r="R95" s="137"/>
      <c r="S95" s="138"/>
      <c r="T95" s="423"/>
      <c r="U95" s="135"/>
      <c r="V95" s="140"/>
      <c r="W95" s="369"/>
      <c r="X95" s="140"/>
      <c r="Y95" s="138"/>
      <c r="Z95" s="369"/>
      <c r="AA95" s="139"/>
      <c r="AB95" s="139"/>
      <c r="AC95" s="139"/>
      <c r="AD95" s="139"/>
      <c r="AE95" s="139"/>
      <c r="AF95" s="139"/>
      <c r="AG95" s="139"/>
      <c r="AH95" s="139"/>
      <c r="AI95" s="139"/>
      <c r="AJ95" s="139"/>
      <c r="AK95" s="369"/>
      <c r="AL95" s="135"/>
      <c r="AM95" s="369"/>
      <c r="AN95" s="369"/>
      <c r="AO95" s="369"/>
      <c r="AP95" s="128"/>
      <c r="AQ95" s="146"/>
      <c r="AR95" s="369"/>
      <c r="AS95" s="369"/>
      <c r="AT95" s="369"/>
      <c r="AU95" s="369"/>
      <c r="AV95" s="369"/>
      <c r="AW95" s="4" t="str">
        <f>IF(AP95='Cost incurred - Real Value'!V93,"Yes","No")</f>
        <v>Yes</v>
      </c>
      <c r="AX95" s="4" t="str">
        <f>IF(AU95='Cost incurred - Real Value'!V269,"Yes","No")</f>
        <v>Yes</v>
      </c>
      <c r="AY95" s="33" t="str">
        <f>IF(AV95='Cost incurred - Real Value'!V328,"Yes","No")</f>
        <v>Yes</v>
      </c>
      <c r="AZ95" s="56"/>
      <c r="BA95" s="33"/>
    </row>
    <row r="96" spans="2:53">
      <c r="B96" s="350">
        <f>+'2.3 Augex (A) - Nominal values'!B96</f>
        <v>0</v>
      </c>
      <c r="C96" s="133"/>
      <c r="D96" s="133"/>
      <c r="E96" s="133"/>
      <c r="F96" s="133"/>
      <c r="G96" s="133"/>
      <c r="H96" s="133"/>
      <c r="I96" s="133"/>
      <c r="J96" s="133"/>
      <c r="K96" s="133"/>
      <c r="L96" s="133"/>
      <c r="M96" s="134"/>
      <c r="N96" s="135"/>
      <c r="O96" s="135"/>
      <c r="P96" s="135"/>
      <c r="Q96" s="136"/>
      <c r="R96" s="137"/>
      <c r="S96" s="138"/>
      <c r="T96" s="423"/>
      <c r="U96" s="135"/>
      <c r="V96" s="140"/>
      <c r="W96" s="369"/>
      <c r="X96" s="140"/>
      <c r="Y96" s="138"/>
      <c r="Z96" s="369"/>
      <c r="AA96" s="139"/>
      <c r="AB96" s="139"/>
      <c r="AC96" s="139"/>
      <c r="AD96" s="139"/>
      <c r="AE96" s="139"/>
      <c r="AF96" s="139"/>
      <c r="AG96" s="139"/>
      <c r="AH96" s="139"/>
      <c r="AI96" s="139"/>
      <c r="AJ96" s="139"/>
      <c r="AK96" s="369"/>
      <c r="AL96" s="135"/>
      <c r="AM96" s="369"/>
      <c r="AN96" s="369"/>
      <c r="AO96" s="369"/>
      <c r="AP96" s="128"/>
      <c r="AQ96" s="146"/>
      <c r="AR96" s="369"/>
      <c r="AS96" s="369"/>
      <c r="AT96" s="369"/>
      <c r="AU96" s="369"/>
      <c r="AV96" s="369"/>
      <c r="AW96" s="4" t="str">
        <f>IF(AP96='Cost incurred - Real Value'!V94,"Yes","No")</f>
        <v>Yes</v>
      </c>
      <c r="AX96" s="4" t="str">
        <f>IF(AU96='Cost incurred - Real Value'!V270,"Yes","No")</f>
        <v>Yes</v>
      </c>
      <c r="AY96" s="33" t="str">
        <f>IF(AV96='Cost incurred - Real Value'!V329,"Yes","No")</f>
        <v>Yes</v>
      </c>
      <c r="AZ96" s="56"/>
      <c r="BA96" s="33"/>
    </row>
    <row r="97" spans="2:53">
      <c r="B97" s="350">
        <f>+'2.3 Augex (A) - Nominal values'!B97</f>
        <v>0</v>
      </c>
      <c r="C97" s="133"/>
      <c r="D97" s="133"/>
      <c r="E97" s="133"/>
      <c r="F97" s="133"/>
      <c r="G97" s="133"/>
      <c r="H97" s="133"/>
      <c r="I97" s="133"/>
      <c r="J97" s="133"/>
      <c r="K97" s="133"/>
      <c r="L97" s="133"/>
      <c r="M97" s="134"/>
      <c r="N97" s="135"/>
      <c r="O97" s="135"/>
      <c r="P97" s="135"/>
      <c r="Q97" s="136"/>
      <c r="R97" s="137"/>
      <c r="S97" s="138"/>
      <c r="T97" s="423"/>
      <c r="U97" s="135"/>
      <c r="V97" s="140"/>
      <c r="W97" s="369"/>
      <c r="X97" s="140"/>
      <c r="Y97" s="138"/>
      <c r="Z97" s="369"/>
      <c r="AA97" s="139"/>
      <c r="AB97" s="139"/>
      <c r="AC97" s="139"/>
      <c r="AD97" s="139"/>
      <c r="AE97" s="139"/>
      <c r="AF97" s="139"/>
      <c r="AG97" s="139"/>
      <c r="AH97" s="139"/>
      <c r="AI97" s="139"/>
      <c r="AJ97" s="139"/>
      <c r="AK97" s="369"/>
      <c r="AL97" s="135"/>
      <c r="AM97" s="369"/>
      <c r="AN97" s="369"/>
      <c r="AO97" s="369"/>
      <c r="AP97" s="128"/>
      <c r="AQ97" s="146"/>
      <c r="AR97" s="369"/>
      <c r="AS97" s="369"/>
      <c r="AT97" s="369"/>
      <c r="AU97" s="369"/>
      <c r="AV97" s="369"/>
      <c r="AW97" s="4" t="str">
        <f>IF(AP97='Cost incurred - Real Value'!V95,"Yes","No")</f>
        <v>Yes</v>
      </c>
      <c r="AX97" s="4" t="str">
        <f>IF(AU97='Cost incurred - Real Value'!V271,"Yes","No")</f>
        <v>Yes</v>
      </c>
      <c r="AY97" s="33" t="str">
        <f>IF(AV97='Cost incurred - Real Value'!V330,"Yes","No")</f>
        <v>Yes</v>
      </c>
      <c r="AZ97" s="56"/>
      <c r="BA97" s="33"/>
    </row>
    <row r="98" spans="2:53">
      <c r="B98" s="350">
        <f>+'2.3 Augex (A) - Nominal values'!B98</f>
        <v>0</v>
      </c>
      <c r="C98" s="133"/>
      <c r="D98" s="133"/>
      <c r="E98" s="133"/>
      <c r="F98" s="133"/>
      <c r="G98" s="133"/>
      <c r="H98" s="133"/>
      <c r="I98" s="133"/>
      <c r="J98" s="133"/>
      <c r="K98" s="133"/>
      <c r="L98" s="133"/>
      <c r="M98" s="134"/>
      <c r="N98" s="135"/>
      <c r="O98" s="135"/>
      <c r="P98" s="135"/>
      <c r="Q98" s="136"/>
      <c r="R98" s="137"/>
      <c r="S98" s="138"/>
      <c r="T98" s="423"/>
      <c r="U98" s="135"/>
      <c r="V98" s="140"/>
      <c r="W98" s="369"/>
      <c r="X98" s="140"/>
      <c r="Y98" s="138"/>
      <c r="Z98" s="369"/>
      <c r="AA98" s="139"/>
      <c r="AB98" s="139"/>
      <c r="AC98" s="139"/>
      <c r="AD98" s="139"/>
      <c r="AE98" s="139"/>
      <c r="AF98" s="139"/>
      <c r="AG98" s="139"/>
      <c r="AH98" s="139"/>
      <c r="AI98" s="139"/>
      <c r="AJ98" s="139"/>
      <c r="AK98" s="369"/>
      <c r="AL98" s="135"/>
      <c r="AM98" s="369"/>
      <c r="AN98" s="369"/>
      <c r="AO98" s="369"/>
      <c r="AP98" s="128"/>
      <c r="AQ98" s="146"/>
      <c r="AR98" s="369"/>
      <c r="AS98" s="369"/>
      <c r="AT98" s="369"/>
      <c r="AU98" s="369"/>
      <c r="AV98" s="369"/>
      <c r="AW98" s="4" t="str">
        <f>IF(AP98='Cost incurred - Real Value'!V96,"Yes","No")</f>
        <v>Yes</v>
      </c>
      <c r="AX98" s="4" t="str">
        <f>IF(AU98='Cost incurred - Real Value'!V272,"Yes","No")</f>
        <v>Yes</v>
      </c>
      <c r="AY98" s="33" t="str">
        <f>IF(AV98='Cost incurred - Real Value'!V331,"Yes","No")</f>
        <v>Yes</v>
      </c>
      <c r="AZ98" s="56"/>
      <c r="BA98" s="33"/>
    </row>
    <row r="99" spans="2:53">
      <c r="B99" s="350">
        <f>+'2.3 Augex (A) - Nominal values'!B99</f>
        <v>0</v>
      </c>
      <c r="C99" s="133"/>
      <c r="D99" s="133"/>
      <c r="E99" s="133"/>
      <c r="F99" s="133"/>
      <c r="G99" s="133"/>
      <c r="H99" s="133"/>
      <c r="I99" s="133"/>
      <c r="J99" s="133"/>
      <c r="K99" s="133"/>
      <c r="L99" s="133"/>
      <c r="M99" s="134"/>
      <c r="N99" s="135"/>
      <c r="O99" s="135"/>
      <c r="P99" s="135"/>
      <c r="Q99" s="136"/>
      <c r="R99" s="137"/>
      <c r="S99" s="138"/>
      <c r="T99" s="423"/>
      <c r="U99" s="135"/>
      <c r="V99" s="140"/>
      <c r="W99" s="369"/>
      <c r="X99" s="140"/>
      <c r="Y99" s="138"/>
      <c r="Z99" s="369"/>
      <c r="AA99" s="139"/>
      <c r="AB99" s="139"/>
      <c r="AC99" s="139"/>
      <c r="AD99" s="139"/>
      <c r="AE99" s="139"/>
      <c r="AF99" s="139"/>
      <c r="AG99" s="139"/>
      <c r="AH99" s="139"/>
      <c r="AI99" s="139"/>
      <c r="AJ99" s="139"/>
      <c r="AK99" s="369"/>
      <c r="AL99" s="135"/>
      <c r="AM99" s="369"/>
      <c r="AN99" s="369"/>
      <c r="AO99" s="369"/>
      <c r="AP99" s="128"/>
      <c r="AQ99" s="146"/>
      <c r="AR99" s="369"/>
      <c r="AS99" s="369"/>
      <c r="AT99" s="369"/>
      <c r="AU99" s="369"/>
      <c r="AV99" s="369"/>
      <c r="AW99" s="4" t="str">
        <f>IF(AP99='Cost incurred - Real Value'!V97,"Yes","No")</f>
        <v>Yes</v>
      </c>
      <c r="AX99" s="4" t="str">
        <f>IF(AU99='Cost incurred - Real Value'!V273,"Yes","No")</f>
        <v>Yes</v>
      </c>
      <c r="AY99" s="33" t="str">
        <f>IF(AV99='Cost incurred - Real Value'!V332,"Yes","No")</f>
        <v>Yes</v>
      </c>
      <c r="AZ99" s="56"/>
      <c r="BA99" s="33"/>
    </row>
    <row r="100" spans="2:53">
      <c r="B100" s="350">
        <f>+'2.3 Augex (A) - Nominal values'!B100</f>
        <v>0</v>
      </c>
      <c r="C100" s="133"/>
      <c r="D100" s="133"/>
      <c r="E100" s="133"/>
      <c r="F100" s="133"/>
      <c r="G100" s="133"/>
      <c r="H100" s="133"/>
      <c r="I100" s="133"/>
      <c r="J100" s="133"/>
      <c r="K100" s="133"/>
      <c r="L100" s="133"/>
      <c r="M100" s="134"/>
      <c r="N100" s="135"/>
      <c r="O100" s="135"/>
      <c r="P100" s="135"/>
      <c r="Q100" s="136"/>
      <c r="R100" s="137"/>
      <c r="S100" s="138"/>
      <c r="T100" s="423"/>
      <c r="U100" s="135"/>
      <c r="V100" s="140"/>
      <c r="W100" s="369"/>
      <c r="X100" s="140"/>
      <c r="Y100" s="138"/>
      <c r="Z100" s="369"/>
      <c r="AA100" s="139"/>
      <c r="AB100" s="139"/>
      <c r="AC100" s="139"/>
      <c r="AD100" s="139"/>
      <c r="AE100" s="139"/>
      <c r="AF100" s="139"/>
      <c r="AG100" s="139"/>
      <c r="AH100" s="139"/>
      <c r="AI100" s="139"/>
      <c r="AJ100" s="139"/>
      <c r="AK100" s="369"/>
      <c r="AL100" s="135"/>
      <c r="AM100" s="369"/>
      <c r="AN100" s="369"/>
      <c r="AO100" s="369"/>
      <c r="AP100" s="128"/>
      <c r="AQ100" s="146"/>
      <c r="AR100" s="369"/>
      <c r="AS100" s="369"/>
      <c r="AT100" s="369"/>
      <c r="AU100" s="369"/>
      <c r="AV100" s="369"/>
      <c r="AW100" s="4" t="str">
        <f>IF(AP100='Cost incurred - Real Value'!V98,"Yes","No")</f>
        <v>Yes</v>
      </c>
      <c r="AX100" s="4" t="str">
        <f>IF(AU100='Cost incurred - Real Value'!V274,"Yes","No")</f>
        <v>Yes</v>
      </c>
      <c r="AY100" s="33" t="str">
        <f>IF(AV100='Cost incurred - Real Value'!V333,"Yes","No")</f>
        <v>Yes</v>
      </c>
      <c r="AZ100" s="56"/>
      <c r="BA100" s="33"/>
    </row>
    <row r="101" spans="2:53">
      <c r="B101" s="350">
        <f>+'2.3 Augex (A) - Nominal values'!B101</f>
        <v>0</v>
      </c>
      <c r="C101" s="133"/>
      <c r="D101" s="133"/>
      <c r="E101" s="133"/>
      <c r="F101" s="133"/>
      <c r="G101" s="133"/>
      <c r="H101" s="133"/>
      <c r="I101" s="133"/>
      <c r="J101" s="133"/>
      <c r="K101" s="133"/>
      <c r="L101" s="133"/>
      <c r="M101" s="134"/>
      <c r="N101" s="135"/>
      <c r="O101" s="135"/>
      <c r="P101" s="135"/>
      <c r="Q101" s="136"/>
      <c r="R101" s="137"/>
      <c r="S101" s="138"/>
      <c r="T101" s="423"/>
      <c r="U101" s="135"/>
      <c r="V101" s="140"/>
      <c r="W101" s="369"/>
      <c r="X101" s="140"/>
      <c r="Y101" s="138"/>
      <c r="Z101" s="369"/>
      <c r="AA101" s="139"/>
      <c r="AB101" s="139"/>
      <c r="AC101" s="139"/>
      <c r="AD101" s="139"/>
      <c r="AE101" s="139"/>
      <c r="AF101" s="139"/>
      <c r="AG101" s="139"/>
      <c r="AH101" s="139"/>
      <c r="AI101" s="139"/>
      <c r="AJ101" s="139"/>
      <c r="AK101" s="369"/>
      <c r="AL101" s="135"/>
      <c r="AM101" s="369"/>
      <c r="AN101" s="369"/>
      <c r="AO101" s="369"/>
      <c r="AP101" s="128"/>
      <c r="AQ101" s="146"/>
      <c r="AR101" s="369"/>
      <c r="AS101" s="369"/>
      <c r="AT101" s="369"/>
      <c r="AU101" s="369"/>
      <c r="AV101" s="369"/>
      <c r="AW101" s="4" t="str">
        <f>IF(AP101='Cost incurred - Real Value'!V99,"Yes","No")</f>
        <v>Yes</v>
      </c>
      <c r="AX101" s="4" t="str">
        <f>IF(AU101='Cost incurred - Real Value'!V275,"Yes","No")</f>
        <v>Yes</v>
      </c>
      <c r="AY101" s="33" t="str">
        <f>IF(AV101='Cost incurred - Real Value'!V334,"Yes","No")</f>
        <v>Yes</v>
      </c>
      <c r="AZ101" s="56"/>
      <c r="BA101" s="33"/>
    </row>
    <row r="102" spans="2:53">
      <c r="B102" s="350">
        <f>+'2.3 Augex (A) - Nominal values'!B102</f>
        <v>0</v>
      </c>
      <c r="C102" s="133"/>
      <c r="D102" s="133"/>
      <c r="E102" s="133"/>
      <c r="F102" s="133"/>
      <c r="G102" s="133"/>
      <c r="H102" s="133"/>
      <c r="I102" s="133"/>
      <c r="J102" s="133"/>
      <c r="K102" s="133"/>
      <c r="L102" s="133"/>
      <c r="M102" s="134"/>
      <c r="N102" s="135"/>
      <c r="O102" s="135"/>
      <c r="P102" s="135"/>
      <c r="Q102" s="136"/>
      <c r="R102" s="137"/>
      <c r="S102" s="138"/>
      <c r="T102" s="423"/>
      <c r="U102" s="135"/>
      <c r="V102" s="140"/>
      <c r="W102" s="369"/>
      <c r="X102" s="140"/>
      <c r="Y102" s="138"/>
      <c r="Z102" s="369"/>
      <c r="AA102" s="139"/>
      <c r="AB102" s="139"/>
      <c r="AC102" s="139"/>
      <c r="AD102" s="139"/>
      <c r="AE102" s="139"/>
      <c r="AF102" s="139"/>
      <c r="AG102" s="139"/>
      <c r="AH102" s="139"/>
      <c r="AI102" s="139"/>
      <c r="AJ102" s="139"/>
      <c r="AK102" s="369"/>
      <c r="AL102" s="135"/>
      <c r="AM102" s="369"/>
      <c r="AN102" s="369"/>
      <c r="AO102" s="369"/>
      <c r="AP102" s="128"/>
      <c r="AQ102" s="146"/>
      <c r="AR102" s="369"/>
      <c r="AS102" s="369"/>
      <c r="AT102" s="369"/>
      <c r="AU102" s="369"/>
      <c r="AV102" s="369"/>
      <c r="AW102" s="4" t="str">
        <f>IF(AP102='Cost incurred - Real Value'!V100,"Yes","No")</f>
        <v>Yes</v>
      </c>
      <c r="AX102" s="4" t="str">
        <f>IF(AU102='Cost incurred - Real Value'!V276,"Yes","No")</f>
        <v>Yes</v>
      </c>
      <c r="AY102" s="33" t="str">
        <f>IF(AV102='Cost incurred - Real Value'!V335,"Yes","No")</f>
        <v>Yes</v>
      </c>
      <c r="AZ102" s="56"/>
      <c r="BA102" s="33"/>
    </row>
    <row r="103" spans="2:53">
      <c r="B103" s="350">
        <f>+'2.3 Augex (A) - Nominal values'!B103</f>
        <v>0</v>
      </c>
      <c r="C103" s="133"/>
      <c r="D103" s="133"/>
      <c r="E103" s="133"/>
      <c r="F103" s="133"/>
      <c r="G103" s="133"/>
      <c r="H103" s="133"/>
      <c r="I103" s="133"/>
      <c r="J103" s="133"/>
      <c r="K103" s="133"/>
      <c r="L103" s="133"/>
      <c r="M103" s="134"/>
      <c r="N103" s="135"/>
      <c r="O103" s="135"/>
      <c r="P103" s="135"/>
      <c r="Q103" s="136"/>
      <c r="R103" s="137"/>
      <c r="S103" s="138"/>
      <c r="T103" s="423"/>
      <c r="U103" s="135"/>
      <c r="V103" s="140"/>
      <c r="W103" s="369"/>
      <c r="X103" s="140"/>
      <c r="Y103" s="138"/>
      <c r="Z103" s="369"/>
      <c r="AA103" s="139"/>
      <c r="AB103" s="139"/>
      <c r="AC103" s="139"/>
      <c r="AD103" s="139"/>
      <c r="AE103" s="139"/>
      <c r="AF103" s="139"/>
      <c r="AG103" s="139"/>
      <c r="AH103" s="139"/>
      <c r="AI103" s="139"/>
      <c r="AJ103" s="139"/>
      <c r="AK103" s="369"/>
      <c r="AL103" s="135"/>
      <c r="AM103" s="369"/>
      <c r="AN103" s="369"/>
      <c r="AO103" s="369"/>
      <c r="AP103" s="128"/>
      <c r="AQ103" s="146"/>
      <c r="AR103" s="369"/>
      <c r="AS103" s="369"/>
      <c r="AT103" s="369"/>
      <c r="AU103" s="369"/>
      <c r="AV103" s="369"/>
      <c r="AW103" s="4" t="str">
        <f>IF(AP103='Cost incurred - Real Value'!V101,"Yes","No")</f>
        <v>Yes</v>
      </c>
      <c r="AX103" s="4" t="str">
        <f>IF(AU103='Cost incurred - Real Value'!V277,"Yes","No")</f>
        <v>Yes</v>
      </c>
      <c r="AY103" s="33" t="str">
        <f>IF(AV103='Cost incurred - Real Value'!V336,"Yes","No")</f>
        <v>Yes</v>
      </c>
      <c r="AZ103" s="56"/>
      <c r="BA103" s="33"/>
    </row>
    <row r="104" spans="2:53">
      <c r="B104" s="350">
        <f>+'2.3 Augex (A) - Nominal values'!B104</f>
        <v>0</v>
      </c>
      <c r="C104" s="133"/>
      <c r="D104" s="133"/>
      <c r="E104" s="133"/>
      <c r="F104" s="133"/>
      <c r="G104" s="133"/>
      <c r="H104" s="133"/>
      <c r="I104" s="133"/>
      <c r="J104" s="133"/>
      <c r="K104" s="133"/>
      <c r="L104" s="133"/>
      <c r="M104" s="134"/>
      <c r="N104" s="135"/>
      <c r="O104" s="135"/>
      <c r="P104" s="135"/>
      <c r="Q104" s="136"/>
      <c r="R104" s="137"/>
      <c r="S104" s="138"/>
      <c r="T104" s="423"/>
      <c r="U104" s="135"/>
      <c r="V104" s="140"/>
      <c r="W104" s="369"/>
      <c r="X104" s="140"/>
      <c r="Y104" s="138"/>
      <c r="Z104" s="369"/>
      <c r="AA104" s="139"/>
      <c r="AB104" s="139"/>
      <c r="AC104" s="139"/>
      <c r="AD104" s="139"/>
      <c r="AE104" s="139"/>
      <c r="AF104" s="139"/>
      <c r="AG104" s="139"/>
      <c r="AH104" s="139"/>
      <c r="AI104" s="139"/>
      <c r="AJ104" s="139"/>
      <c r="AK104" s="369"/>
      <c r="AL104" s="135"/>
      <c r="AM104" s="369"/>
      <c r="AN104" s="369"/>
      <c r="AO104" s="369"/>
      <c r="AP104" s="128"/>
      <c r="AQ104" s="146"/>
      <c r="AR104" s="369"/>
      <c r="AS104" s="369"/>
      <c r="AT104" s="369"/>
      <c r="AU104" s="369"/>
      <c r="AV104" s="369"/>
      <c r="AW104" s="4" t="str">
        <f>IF(AP104='Cost incurred - Real Value'!V102,"Yes","No")</f>
        <v>Yes</v>
      </c>
      <c r="AX104" s="4" t="str">
        <f>IF(AU104='Cost incurred - Real Value'!V278,"Yes","No")</f>
        <v>Yes</v>
      </c>
      <c r="AY104" s="33" t="str">
        <f>IF(AV104='Cost incurred - Real Value'!V337,"Yes","No")</f>
        <v>Yes</v>
      </c>
      <c r="AZ104" s="56"/>
      <c r="BA104" s="33"/>
    </row>
    <row r="105" spans="2:53">
      <c r="B105" s="350">
        <f>+'2.3 Augex (A) - Nominal values'!B105</f>
        <v>0</v>
      </c>
      <c r="C105" s="133"/>
      <c r="D105" s="133"/>
      <c r="E105" s="133"/>
      <c r="F105" s="133"/>
      <c r="G105" s="133"/>
      <c r="H105" s="133"/>
      <c r="I105" s="133"/>
      <c r="J105" s="133"/>
      <c r="K105" s="133"/>
      <c r="L105" s="133"/>
      <c r="M105" s="134"/>
      <c r="N105" s="135"/>
      <c r="O105" s="135"/>
      <c r="P105" s="135"/>
      <c r="Q105" s="136"/>
      <c r="R105" s="137"/>
      <c r="S105" s="138"/>
      <c r="T105" s="423"/>
      <c r="U105" s="135"/>
      <c r="V105" s="140"/>
      <c r="W105" s="369"/>
      <c r="X105" s="140"/>
      <c r="Y105" s="138"/>
      <c r="Z105" s="369"/>
      <c r="AA105" s="139"/>
      <c r="AB105" s="139"/>
      <c r="AC105" s="139"/>
      <c r="AD105" s="139"/>
      <c r="AE105" s="139"/>
      <c r="AF105" s="139"/>
      <c r="AG105" s="139"/>
      <c r="AH105" s="139"/>
      <c r="AI105" s="139"/>
      <c r="AJ105" s="139"/>
      <c r="AK105" s="369"/>
      <c r="AL105" s="135"/>
      <c r="AM105" s="369"/>
      <c r="AN105" s="369"/>
      <c r="AO105" s="369"/>
      <c r="AP105" s="128"/>
      <c r="AQ105" s="146"/>
      <c r="AR105" s="369"/>
      <c r="AS105" s="369"/>
      <c r="AT105" s="369"/>
      <c r="AU105" s="369"/>
      <c r="AV105" s="369"/>
      <c r="AW105" s="4" t="str">
        <f>IF(AP105='Cost incurred - Real Value'!V103,"Yes","No")</f>
        <v>Yes</v>
      </c>
      <c r="AX105" s="4" t="str">
        <f>IF(AU105='Cost incurred - Real Value'!V279,"Yes","No")</f>
        <v>Yes</v>
      </c>
      <c r="AY105" s="33" t="str">
        <f>IF(AV105='Cost incurred - Real Value'!V338,"Yes","No")</f>
        <v>Yes</v>
      </c>
      <c r="AZ105" s="56"/>
      <c r="BA105" s="33"/>
    </row>
    <row r="106" spans="2:53">
      <c r="B106" s="350">
        <f>+'2.3 Augex (A) - Nominal values'!B106</f>
        <v>0</v>
      </c>
      <c r="C106" s="133"/>
      <c r="D106" s="133"/>
      <c r="E106" s="133"/>
      <c r="F106" s="133"/>
      <c r="G106" s="133"/>
      <c r="H106" s="133"/>
      <c r="I106" s="133"/>
      <c r="J106" s="133"/>
      <c r="K106" s="133"/>
      <c r="L106" s="133"/>
      <c r="M106" s="134"/>
      <c r="N106" s="135"/>
      <c r="O106" s="135"/>
      <c r="P106" s="135"/>
      <c r="Q106" s="136"/>
      <c r="R106" s="137"/>
      <c r="S106" s="138"/>
      <c r="T106" s="423"/>
      <c r="U106" s="135"/>
      <c r="V106" s="140"/>
      <c r="W106" s="369"/>
      <c r="X106" s="140"/>
      <c r="Y106" s="138"/>
      <c r="Z106" s="369"/>
      <c r="AA106" s="139"/>
      <c r="AB106" s="139"/>
      <c r="AC106" s="139"/>
      <c r="AD106" s="139"/>
      <c r="AE106" s="139"/>
      <c r="AF106" s="139"/>
      <c r="AG106" s="139"/>
      <c r="AH106" s="139"/>
      <c r="AI106" s="139"/>
      <c r="AJ106" s="139"/>
      <c r="AK106" s="369"/>
      <c r="AL106" s="135"/>
      <c r="AM106" s="369"/>
      <c r="AN106" s="369"/>
      <c r="AO106" s="369"/>
      <c r="AP106" s="128"/>
      <c r="AQ106" s="146"/>
      <c r="AR106" s="369"/>
      <c r="AS106" s="369"/>
      <c r="AT106" s="369"/>
      <c r="AU106" s="369"/>
      <c r="AV106" s="369"/>
      <c r="AW106" s="4" t="str">
        <f>IF(AP106='Cost incurred - Real Value'!V104,"Yes","No")</f>
        <v>Yes</v>
      </c>
      <c r="AX106" s="4" t="str">
        <f>IF(AU106='Cost incurred - Real Value'!V280,"Yes","No")</f>
        <v>Yes</v>
      </c>
      <c r="AY106" s="33" t="str">
        <f>IF(AV106='Cost incurred - Real Value'!V339,"Yes","No")</f>
        <v>Yes</v>
      </c>
      <c r="AZ106" s="56"/>
      <c r="BA106" s="33"/>
    </row>
    <row r="107" spans="2:53">
      <c r="B107" s="350">
        <f>+'2.3 Augex (A) - Nominal values'!B107</f>
        <v>0</v>
      </c>
      <c r="C107" s="133"/>
      <c r="D107" s="133"/>
      <c r="E107" s="133"/>
      <c r="F107" s="133"/>
      <c r="G107" s="133"/>
      <c r="H107" s="133"/>
      <c r="I107" s="133"/>
      <c r="J107" s="133"/>
      <c r="K107" s="133"/>
      <c r="L107" s="133"/>
      <c r="M107" s="134"/>
      <c r="N107" s="135"/>
      <c r="O107" s="135"/>
      <c r="P107" s="135"/>
      <c r="Q107" s="136"/>
      <c r="R107" s="137"/>
      <c r="S107" s="138"/>
      <c r="T107" s="423"/>
      <c r="U107" s="135"/>
      <c r="V107" s="140"/>
      <c r="W107" s="369"/>
      <c r="X107" s="140"/>
      <c r="Y107" s="138"/>
      <c r="Z107" s="369"/>
      <c r="AA107" s="139"/>
      <c r="AB107" s="139"/>
      <c r="AC107" s="139"/>
      <c r="AD107" s="139"/>
      <c r="AE107" s="139"/>
      <c r="AF107" s="139"/>
      <c r="AG107" s="139"/>
      <c r="AH107" s="139"/>
      <c r="AI107" s="139"/>
      <c r="AJ107" s="139"/>
      <c r="AK107" s="369"/>
      <c r="AL107" s="135"/>
      <c r="AM107" s="369"/>
      <c r="AN107" s="369"/>
      <c r="AO107" s="369"/>
      <c r="AP107" s="128"/>
      <c r="AQ107" s="146"/>
      <c r="AR107" s="369"/>
      <c r="AS107" s="369"/>
      <c r="AT107" s="369"/>
      <c r="AU107" s="369"/>
      <c r="AV107" s="369"/>
      <c r="AW107" s="4" t="str">
        <f>IF(AP107='Cost incurred - Real Value'!V105,"Yes","No")</f>
        <v>Yes</v>
      </c>
      <c r="AX107" s="4" t="str">
        <f>IF(AU107='Cost incurred - Real Value'!V281,"Yes","No")</f>
        <v>Yes</v>
      </c>
      <c r="AY107" s="33" t="str">
        <f>IF(AV107='Cost incurred - Real Value'!V340,"Yes","No")</f>
        <v>Yes</v>
      </c>
      <c r="AZ107" s="56"/>
      <c r="BA107" s="33"/>
    </row>
    <row r="108" spans="2:53">
      <c r="B108" s="350">
        <f>+'2.3 Augex (A) - Nominal values'!B108</f>
        <v>0</v>
      </c>
      <c r="C108" s="133"/>
      <c r="D108" s="133"/>
      <c r="E108" s="133"/>
      <c r="F108" s="133"/>
      <c r="G108" s="133"/>
      <c r="H108" s="133"/>
      <c r="I108" s="133"/>
      <c r="J108" s="133"/>
      <c r="K108" s="133"/>
      <c r="L108" s="133"/>
      <c r="M108" s="134"/>
      <c r="N108" s="135"/>
      <c r="O108" s="135"/>
      <c r="P108" s="135"/>
      <c r="Q108" s="136"/>
      <c r="R108" s="137"/>
      <c r="S108" s="138"/>
      <c r="T108" s="423"/>
      <c r="U108" s="135"/>
      <c r="V108" s="140"/>
      <c r="W108" s="369"/>
      <c r="X108" s="140"/>
      <c r="Y108" s="138"/>
      <c r="Z108" s="369"/>
      <c r="AA108" s="139"/>
      <c r="AB108" s="139"/>
      <c r="AC108" s="139"/>
      <c r="AD108" s="139"/>
      <c r="AE108" s="139"/>
      <c r="AF108" s="139"/>
      <c r="AG108" s="139"/>
      <c r="AH108" s="139"/>
      <c r="AI108" s="139"/>
      <c r="AJ108" s="139"/>
      <c r="AK108" s="369"/>
      <c r="AL108" s="135"/>
      <c r="AM108" s="369"/>
      <c r="AN108" s="369"/>
      <c r="AO108" s="369"/>
      <c r="AP108" s="128"/>
      <c r="AQ108" s="146"/>
      <c r="AR108" s="369"/>
      <c r="AS108" s="369"/>
      <c r="AT108" s="369"/>
      <c r="AU108" s="369"/>
      <c r="AV108" s="369"/>
      <c r="AW108" s="4" t="str">
        <f>IF(AP108='Cost incurred - Real Value'!V106,"Yes","No")</f>
        <v>Yes</v>
      </c>
      <c r="AX108" s="4" t="str">
        <f>IF(AU108='Cost incurred - Real Value'!V282,"Yes","No")</f>
        <v>Yes</v>
      </c>
      <c r="AY108" s="33" t="str">
        <f>IF(AV108='Cost incurred - Real Value'!V341,"Yes","No")</f>
        <v>Yes</v>
      </c>
      <c r="AZ108" s="56"/>
      <c r="BA108" s="33"/>
    </row>
    <row r="109" spans="2:53">
      <c r="B109" s="350">
        <f>+'2.3 Augex (A) - Nominal values'!B109</f>
        <v>0</v>
      </c>
      <c r="C109" s="133"/>
      <c r="D109" s="133"/>
      <c r="E109" s="133"/>
      <c r="F109" s="133"/>
      <c r="G109" s="133"/>
      <c r="H109" s="133"/>
      <c r="I109" s="133"/>
      <c r="J109" s="133"/>
      <c r="K109" s="133"/>
      <c r="L109" s="133"/>
      <c r="M109" s="134"/>
      <c r="N109" s="135"/>
      <c r="O109" s="135"/>
      <c r="P109" s="135"/>
      <c r="Q109" s="136"/>
      <c r="R109" s="137"/>
      <c r="S109" s="138"/>
      <c r="T109" s="423"/>
      <c r="U109" s="135"/>
      <c r="V109" s="140"/>
      <c r="W109" s="369"/>
      <c r="X109" s="140"/>
      <c r="Y109" s="138"/>
      <c r="Z109" s="369"/>
      <c r="AA109" s="139"/>
      <c r="AB109" s="139"/>
      <c r="AC109" s="139"/>
      <c r="AD109" s="139"/>
      <c r="AE109" s="139"/>
      <c r="AF109" s="139"/>
      <c r="AG109" s="139"/>
      <c r="AH109" s="139"/>
      <c r="AI109" s="139"/>
      <c r="AJ109" s="139"/>
      <c r="AK109" s="369"/>
      <c r="AL109" s="135"/>
      <c r="AM109" s="369"/>
      <c r="AN109" s="369"/>
      <c r="AO109" s="369"/>
      <c r="AP109" s="128"/>
      <c r="AQ109" s="146"/>
      <c r="AR109" s="369"/>
      <c r="AS109" s="369"/>
      <c r="AT109" s="369"/>
      <c r="AU109" s="369"/>
      <c r="AV109" s="369"/>
      <c r="AW109" s="4" t="str">
        <f>IF(AP109='Cost incurred - Real Value'!V107,"Yes","No")</f>
        <v>Yes</v>
      </c>
      <c r="AX109" s="4" t="str">
        <f>IF(AU109='Cost incurred - Real Value'!V283,"Yes","No")</f>
        <v>Yes</v>
      </c>
      <c r="AY109" s="33" t="str">
        <f>IF(AV109='Cost incurred - Real Value'!V342,"Yes","No")</f>
        <v>Yes</v>
      </c>
      <c r="AZ109" s="56"/>
      <c r="BA109" s="33"/>
    </row>
    <row r="110" spans="2:53">
      <c r="B110" s="350">
        <f>+'2.3 Augex (A) - Nominal values'!B110</f>
        <v>0</v>
      </c>
      <c r="C110" s="133"/>
      <c r="D110" s="133"/>
      <c r="E110" s="133"/>
      <c r="F110" s="133"/>
      <c r="G110" s="133"/>
      <c r="H110" s="133"/>
      <c r="I110" s="133"/>
      <c r="J110" s="133"/>
      <c r="K110" s="133"/>
      <c r="L110" s="133"/>
      <c r="M110" s="134"/>
      <c r="N110" s="135"/>
      <c r="O110" s="135"/>
      <c r="P110" s="135"/>
      <c r="Q110" s="136"/>
      <c r="R110" s="137"/>
      <c r="S110" s="138"/>
      <c r="T110" s="423"/>
      <c r="U110" s="135"/>
      <c r="V110" s="140"/>
      <c r="W110" s="369"/>
      <c r="X110" s="140"/>
      <c r="Y110" s="138"/>
      <c r="Z110" s="369"/>
      <c r="AA110" s="139"/>
      <c r="AB110" s="139"/>
      <c r="AC110" s="139"/>
      <c r="AD110" s="139"/>
      <c r="AE110" s="139"/>
      <c r="AF110" s="139"/>
      <c r="AG110" s="139"/>
      <c r="AH110" s="139"/>
      <c r="AI110" s="139"/>
      <c r="AJ110" s="139"/>
      <c r="AK110" s="369"/>
      <c r="AL110" s="135"/>
      <c r="AM110" s="369"/>
      <c r="AN110" s="369"/>
      <c r="AO110" s="369"/>
      <c r="AP110" s="128"/>
      <c r="AQ110" s="146"/>
      <c r="AR110" s="369"/>
      <c r="AS110" s="369"/>
      <c r="AT110" s="369"/>
      <c r="AU110" s="369"/>
      <c r="AV110" s="369"/>
      <c r="AW110" s="4" t="str">
        <f>IF(AP110='Cost incurred - Real Value'!V108,"Yes","No")</f>
        <v>Yes</v>
      </c>
      <c r="AX110" s="4" t="str">
        <f>IF(AU110='Cost incurred - Real Value'!V284,"Yes","No")</f>
        <v>Yes</v>
      </c>
      <c r="AY110" s="33" t="str">
        <f>IF(AV110='Cost incurred - Real Value'!V343,"Yes","No")</f>
        <v>Yes</v>
      </c>
      <c r="AZ110" s="56"/>
      <c r="BA110" s="33"/>
    </row>
    <row r="111" spans="2:53">
      <c r="B111" s="350">
        <f>+'2.3 Augex (A) - Nominal values'!B111</f>
        <v>0</v>
      </c>
      <c r="C111" s="133"/>
      <c r="D111" s="133"/>
      <c r="E111" s="133"/>
      <c r="F111" s="133"/>
      <c r="G111" s="133"/>
      <c r="H111" s="133"/>
      <c r="I111" s="133"/>
      <c r="J111" s="133"/>
      <c r="K111" s="133"/>
      <c r="L111" s="133"/>
      <c r="M111" s="134"/>
      <c r="N111" s="135"/>
      <c r="O111" s="135"/>
      <c r="P111" s="135"/>
      <c r="Q111" s="136"/>
      <c r="R111" s="137"/>
      <c r="S111" s="138"/>
      <c r="T111" s="423"/>
      <c r="U111" s="135"/>
      <c r="V111" s="140"/>
      <c r="W111" s="369"/>
      <c r="X111" s="140"/>
      <c r="Y111" s="138"/>
      <c r="Z111" s="369"/>
      <c r="AA111" s="139"/>
      <c r="AB111" s="139"/>
      <c r="AC111" s="139"/>
      <c r="AD111" s="139"/>
      <c r="AE111" s="139"/>
      <c r="AF111" s="139"/>
      <c r="AG111" s="139"/>
      <c r="AH111" s="139"/>
      <c r="AI111" s="139"/>
      <c r="AJ111" s="139"/>
      <c r="AK111" s="369"/>
      <c r="AL111" s="135"/>
      <c r="AM111" s="369"/>
      <c r="AN111" s="369"/>
      <c r="AO111" s="369"/>
      <c r="AP111" s="128"/>
      <c r="AQ111" s="146"/>
      <c r="AR111" s="369"/>
      <c r="AS111" s="369"/>
      <c r="AT111" s="369"/>
      <c r="AU111" s="369"/>
      <c r="AV111" s="369"/>
      <c r="AW111" s="4" t="str">
        <f>IF(AP111='Cost incurred - Real Value'!V109,"Yes","No")</f>
        <v>Yes</v>
      </c>
      <c r="AX111" s="4" t="str">
        <f>IF(AU111='Cost incurred - Real Value'!V285,"Yes","No")</f>
        <v>Yes</v>
      </c>
      <c r="AY111" s="33" t="str">
        <f>IF(AV111='Cost incurred - Real Value'!V344,"Yes","No")</f>
        <v>Yes</v>
      </c>
      <c r="AZ111" s="56"/>
      <c r="BA111" s="33"/>
    </row>
    <row r="112" spans="2:53">
      <c r="B112" s="350">
        <f>+'2.3 Augex (A) - Nominal values'!B112</f>
        <v>0</v>
      </c>
      <c r="C112" s="133"/>
      <c r="D112" s="133"/>
      <c r="E112" s="133"/>
      <c r="F112" s="133"/>
      <c r="G112" s="133"/>
      <c r="H112" s="133"/>
      <c r="I112" s="133"/>
      <c r="J112" s="133"/>
      <c r="K112" s="133"/>
      <c r="L112" s="133"/>
      <c r="M112" s="134"/>
      <c r="N112" s="135"/>
      <c r="O112" s="135"/>
      <c r="P112" s="135"/>
      <c r="Q112" s="136"/>
      <c r="R112" s="137"/>
      <c r="S112" s="138"/>
      <c r="T112" s="423"/>
      <c r="U112" s="135"/>
      <c r="V112" s="140"/>
      <c r="W112" s="369"/>
      <c r="X112" s="140"/>
      <c r="Y112" s="138"/>
      <c r="Z112" s="369"/>
      <c r="AA112" s="139"/>
      <c r="AB112" s="139"/>
      <c r="AC112" s="139"/>
      <c r="AD112" s="139"/>
      <c r="AE112" s="139"/>
      <c r="AF112" s="139"/>
      <c r="AG112" s="139"/>
      <c r="AH112" s="139"/>
      <c r="AI112" s="139"/>
      <c r="AJ112" s="139"/>
      <c r="AK112" s="369"/>
      <c r="AL112" s="135"/>
      <c r="AM112" s="369"/>
      <c r="AN112" s="369"/>
      <c r="AO112" s="369"/>
      <c r="AP112" s="128"/>
      <c r="AQ112" s="146"/>
      <c r="AR112" s="369"/>
      <c r="AS112" s="369"/>
      <c r="AT112" s="369"/>
      <c r="AU112" s="369"/>
      <c r="AV112" s="369"/>
      <c r="AW112" s="4" t="str">
        <f>IF(AP112='Cost incurred - Real Value'!V110,"Yes","No")</f>
        <v>Yes</v>
      </c>
      <c r="AX112" s="4" t="str">
        <f>IF(AU112='Cost incurred - Real Value'!V286,"Yes","No")</f>
        <v>Yes</v>
      </c>
      <c r="AY112" s="33" t="str">
        <f>IF(AV112='Cost incurred - Real Value'!V345,"Yes","No")</f>
        <v>Yes</v>
      </c>
      <c r="AZ112" s="56"/>
      <c r="BA112" s="33"/>
    </row>
    <row r="113" spans="2:53">
      <c r="B113" s="350">
        <f>+'2.3 Augex (A) - Nominal values'!B113</f>
        <v>0</v>
      </c>
      <c r="C113" s="133"/>
      <c r="D113" s="133"/>
      <c r="E113" s="133"/>
      <c r="F113" s="133"/>
      <c r="G113" s="133"/>
      <c r="H113" s="133"/>
      <c r="I113" s="133"/>
      <c r="J113" s="133"/>
      <c r="K113" s="133"/>
      <c r="L113" s="133"/>
      <c r="M113" s="134"/>
      <c r="N113" s="135"/>
      <c r="O113" s="135"/>
      <c r="P113" s="135"/>
      <c r="Q113" s="136"/>
      <c r="R113" s="137"/>
      <c r="S113" s="138"/>
      <c r="T113" s="423"/>
      <c r="U113" s="135"/>
      <c r="V113" s="140"/>
      <c r="W113" s="369"/>
      <c r="X113" s="140"/>
      <c r="Y113" s="138"/>
      <c r="Z113" s="369"/>
      <c r="AA113" s="139"/>
      <c r="AB113" s="139"/>
      <c r="AC113" s="139"/>
      <c r="AD113" s="139"/>
      <c r="AE113" s="139"/>
      <c r="AF113" s="139"/>
      <c r="AG113" s="139"/>
      <c r="AH113" s="139"/>
      <c r="AI113" s="139"/>
      <c r="AJ113" s="139"/>
      <c r="AK113" s="369"/>
      <c r="AL113" s="135"/>
      <c r="AM113" s="369"/>
      <c r="AN113" s="369"/>
      <c r="AO113" s="369"/>
      <c r="AP113" s="128"/>
      <c r="AQ113" s="146"/>
      <c r="AR113" s="369"/>
      <c r="AS113" s="369"/>
      <c r="AT113" s="369"/>
      <c r="AU113" s="369"/>
      <c r="AV113" s="369"/>
      <c r="AW113" s="4" t="str">
        <f>IF(AP113='Cost incurred - Real Value'!V111,"Yes","No")</f>
        <v>Yes</v>
      </c>
      <c r="AX113" s="4" t="str">
        <f>IF(AU113='Cost incurred - Real Value'!V287,"Yes","No")</f>
        <v>Yes</v>
      </c>
      <c r="AY113" s="33" t="str">
        <f>IF(AV113='Cost incurred - Real Value'!V346,"Yes","No")</f>
        <v>Yes</v>
      </c>
      <c r="AZ113" s="56"/>
      <c r="BA113" s="33"/>
    </row>
    <row r="114" spans="2:53">
      <c r="B114" s="350">
        <f>+'2.3 Augex (A) - Nominal values'!B114</f>
        <v>0</v>
      </c>
      <c r="C114" s="133"/>
      <c r="D114" s="133"/>
      <c r="E114" s="133"/>
      <c r="F114" s="133"/>
      <c r="G114" s="133"/>
      <c r="H114" s="133"/>
      <c r="I114" s="133"/>
      <c r="J114" s="133"/>
      <c r="K114" s="133"/>
      <c r="L114" s="133"/>
      <c r="M114" s="134"/>
      <c r="N114" s="135"/>
      <c r="O114" s="135"/>
      <c r="P114" s="135"/>
      <c r="Q114" s="136"/>
      <c r="R114" s="137"/>
      <c r="S114" s="138"/>
      <c r="T114" s="423"/>
      <c r="U114" s="135"/>
      <c r="V114" s="140"/>
      <c r="W114" s="369"/>
      <c r="X114" s="140"/>
      <c r="Y114" s="138"/>
      <c r="Z114" s="369"/>
      <c r="AA114" s="139"/>
      <c r="AB114" s="139"/>
      <c r="AC114" s="139"/>
      <c r="AD114" s="139"/>
      <c r="AE114" s="139"/>
      <c r="AF114" s="139"/>
      <c r="AG114" s="139"/>
      <c r="AH114" s="139"/>
      <c r="AI114" s="139"/>
      <c r="AJ114" s="139"/>
      <c r="AK114" s="369"/>
      <c r="AL114" s="135"/>
      <c r="AM114" s="369"/>
      <c r="AN114" s="369"/>
      <c r="AO114" s="369"/>
      <c r="AP114" s="128"/>
      <c r="AQ114" s="146"/>
      <c r="AR114" s="369"/>
      <c r="AS114" s="369"/>
      <c r="AT114" s="369"/>
      <c r="AU114" s="369"/>
      <c r="AV114" s="369"/>
      <c r="AW114" s="4" t="str">
        <f>IF(AP114='Cost incurred - Real Value'!V112,"Yes","No")</f>
        <v>Yes</v>
      </c>
      <c r="AX114" s="4" t="str">
        <f>IF(AU114='Cost incurred - Real Value'!V288,"Yes","No")</f>
        <v>Yes</v>
      </c>
      <c r="AY114" s="33" t="str">
        <f>IF(AV114='Cost incurred - Real Value'!V347,"Yes","No")</f>
        <v>Yes</v>
      </c>
      <c r="AZ114" s="56"/>
      <c r="BA114" s="33"/>
    </row>
    <row r="115" spans="2:53">
      <c r="B115" s="350">
        <f>+'2.3 Augex (A) - Nominal values'!B115</f>
        <v>0</v>
      </c>
      <c r="C115" s="133"/>
      <c r="D115" s="133"/>
      <c r="E115" s="133"/>
      <c r="F115" s="133"/>
      <c r="G115" s="133"/>
      <c r="H115" s="133"/>
      <c r="I115" s="133"/>
      <c r="J115" s="133"/>
      <c r="K115" s="133"/>
      <c r="L115" s="133"/>
      <c r="M115" s="134"/>
      <c r="N115" s="135"/>
      <c r="O115" s="135"/>
      <c r="P115" s="135"/>
      <c r="Q115" s="136"/>
      <c r="R115" s="137"/>
      <c r="S115" s="138"/>
      <c r="T115" s="423"/>
      <c r="U115" s="135"/>
      <c r="V115" s="140"/>
      <c r="W115" s="369"/>
      <c r="X115" s="140"/>
      <c r="Y115" s="138"/>
      <c r="Z115" s="369"/>
      <c r="AA115" s="139"/>
      <c r="AB115" s="139"/>
      <c r="AC115" s="139"/>
      <c r="AD115" s="139"/>
      <c r="AE115" s="139"/>
      <c r="AF115" s="139"/>
      <c r="AG115" s="139"/>
      <c r="AH115" s="139"/>
      <c r="AI115" s="139"/>
      <c r="AJ115" s="139"/>
      <c r="AK115" s="369"/>
      <c r="AL115" s="135"/>
      <c r="AM115" s="369"/>
      <c r="AN115" s="369"/>
      <c r="AO115" s="369"/>
      <c r="AP115" s="128"/>
      <c r="AQ115" s="146"/>
      <c r="AR115" s="369"/>
      <c r="AS115" s="369"/>
      <c r="AT115" s="369"/>
      <c r="AU115" s="369"/>
      <c r="AV115" s="369"/>
      <c r="AW115" s="4" t="str">
        <f>IF(AP115='Cost incurred - Real Value'!V113,"Yes","No")</f>
        <v>Yes</v>
      </c>
      <c r="AX115" s="4" t="str">
        <f>IF(AU115='Cost incurred - Real Value'!V289,"Yes","No")</f>
        <v>Yes</v>
      </c>
      <c r="AY115" s="33" t="str">
        <f>IF(AV115='Cost incurred - Real Value'!V348,"Yes","No")</f>
        <v>Yes</v>
      </c>
      <c r="AZ115" s="56"/>
      <c r="BA115" s="33"/>
    </row>
    <row r="116" spans="2:53">
      <c r="B116" s="350">
        <f>+'2.3 Augex (A) - Nominal values'!B116</f>
        <v>0</v>
      </c>
      <c r="C116" s="133"/>
      <c r="D116" s="133"/>
      <c r="E116" s="133"/>
      <c r="F116" s="133"/>
      <c r="G116" s="133"/>
      <c r="H116" s="133"/>
      <c r="I116" s="133"/>
      <c r="J116" s="133"/>
      <c r="K116" s="133"/>
      <c r="L116" s="133"/>
      <c r="M116" s="134"/>
      <c r="N116" s="135"/>
      <c r="O116" s="135"/>
      <c r="P116" s="135"/>
      <c r="Q116" s="136"/>
      <c r="R116" s="137"/>
      <c r="S116" s="138"/>
      <c r="T116" s="423"/>
      <c r="U116" s="135"/>
      <c r="V116" s="140"/>
      <c r="W116" s="369"/>
      <c r="X116" s="140"/>
      <c r="Y116" s="138"/>
      <c r="Z116" s="369"/>
      <c r="AA116" s="139"/>
      <c r="AB116" s="139"/>
      <c r="AC116" s="139"/>
      <c r="AD116" s="139"/>
      <c r="AE116" s="139"/>
      <c r="AF116" s="139"/>
      <c r="AG116" s="139"/>
      <c r="AH116" s="139"/>
      <c r="AI116" s="139"/>
      <c r="AJ116" s="139"/>
      <c r="AK116" s="369"/>
      <c r="AL116" s="135"/>
      <c r="AM116" s="369"/>
      <c r="AN116" s="369"/>
      <c r="AO116" s="369"/>
      <c r="AP116" s="128"/>
      <c r="AQ116" s="146"/>
      <c r="AR116" s="369"/>
      <c r="AS116" s="369"/>
      <c r="AT116" s="369"/>
      <c r="AU116" s="369"/>
      <c r="AV116" s="369"/>
      <c r="AW116" s="4" t="str">
        <f>IF(AP116='Cost incurred - Real Value'!V114,"Yes","No")</f>
        <v>Yes</v>
      </c>
      <c r="AX116" s="4" t="str">
        <f>IF(AU116='Cost incurred - Real Value'!V290,"Yes","No")</f>
        <v>Yes</v>
      </c>
      <c r="AY116" s="33" t="str">
        <f>IF(AV116='Cost incurred - Real Value'!V349,"Yes","No")</f>
        <v>Yes</v>
      </c>
      <c r="AZ116" s="56"/>
      <c r="BA116" s="33"/>
    </row>
    <row r="117" spans="2:53">
      <c r="B117" s="350">
        <f>+'2.3 Augex (A) - Nominal values'!B117</f>
        <v>0</v>
      </c>
      <c r="C117" s="133"/>
      <c r="D117" s="133"/>
      <c r="E117" s="133"/>
      <c r="F117" s="133"/>
      <c r="G117" s="133"/>
      <c r="H117" s="133"/>
      <c r="I117" s="133"/>
      <c r="J117" s="133"/>
      <c r="K117" s="133"/>
      <c r="L117" s="133"/>
      <c r="M117" s="134"/>
      <c r="N117" s="135"/>
      <c r="O117" s="135"/>
      <c r="P117" s="135"/>
      <c r="Q117" s="136"/>
      <c r="R117" s="137"/>
      <c r="S117" s="138"/>
      <c r="T117" s="423"/>
      <c r="U117" s="135"/>
      <c r="V117" s="140"/>
      <c r="W117" s="369"/>
      <c r="X117" s="140"/>
      <c r="Y117" s="138"/>
      <c r="Z117" s="369"/>
      <c r="AA117" s="139"/>
      <c r="AB117" s="139"/>
      <c r="AC117" s="139"/>
      <c r="AD117" s="139"/>
      <c r="AE117" s="139"/>
      <c r="AF117" s="139"/>
      <c r="AG117" s="139"/>
      <c r="AH117" s="139"/>
      <c r="AI117" s="139"/>
      <c r="AJ117" s="139"/>
      <c r="AK117" s="369"/>
      <c r="AL117" s="135"/>
      <c r="AM117" s="369"/>
      <c r="AN117" s="369"/>
      <c r="AO117" s="369"/>
      <c r="AP117" s="128"/>
      <c r="AQ117" s="146"/>
      <c r="AR117" s="369"/>
      <c r="AS117" s="369"/>
      <c r="AT117" s="369"/>
      <c r="AU117" s="369"/>
      <c r="AV117" s="369"/>
      <c r="AW117" s="4" t="str">
        <f>IF(AP117='Cost incurred - Real Value'!V115,"Yes","No")</f>
        <v>Yes</v>
      </c>
      <c r="AX117" s="4" t="str">
        <f>IF(AU117='Cost incurred - Real Value'!V291,"Yes","No")</f>
        <v>Yes</v>
      </c>
      <c r="AY117" s="33" t="str">
        <f>IF(AV117='Cost incurred - Real Value'!V350,"Yes","No")</f>
        <v>Yes</v>
      </c>
      <c r="AZ117" s="56"/>
      <c r="BA117" s="33"/>
    </row>
    <row r="118" spans="2:53">
      <c r="B118" s="350">
        <f>+'2.3 Augex (A) - Nominal values'!B118</f>
        <v>0</v>
      </c>
      <c r="C118" s="133"/>
      <c r="D118" s="133"/>
      <c r="E118" s="133"/>
      <c r="F118" s="133"/>
      <c r="G118" s="133"/>
      <c r="H118" s="133"/>
      <c r="I118" s="133"/>
      <c r="J118" s="133"/>
      <c r="K118" s="133"/>
      <c r="L118" s="133"/>
      <c r="M118" s="134"/>
      <c r="N118" s="135"/>
      <c r="O118" s="135"/>
      <c r="P118" s="135"/>
      <c r="Q118" s="136"/>
      <c r="R118" s="137"/>
      <c r="S118" s="138"/>
      <c r="T118" s="423"/>
      <c r="U118" s="135"/>
      <c r="V118" s="140"/>
      <c r="W118" s="369"/>
      <c r="X118" s="140"/>
      <c r="Y118" s="138"/>
      <c r="Z118" s="369"/>
      <c r="AA118" s="139"/>
      <c r="AB118" s="139"/>
      <c r="AC118" s="139"/>
      <c r="AD118" s="139"/>
      <c r="AE118" s="139"/>
      <c r="AF118" s="139"/>
      <c r="AG118" s="139"/>
      <c r="AH118" s="139"/>
      <c r="AI118" s="139"/>
      <c r="AJ118" s="139"/>
      <c r="AK118" s="369"/>
      <c r="AL118" s="135"/>
      <c r="AM118" s="369"/>
      <c r="AN118" s="369"/>
      <c r="AO118" s="369"/>
      <c r="AP118" s="128"/>
      <c r="AQ118" s="146"/>
      <c r="AR118" s="369"/>
      <c r="AS118" s="369"/>
      <c r="AT118" s="369"/>
      <c r="AU118" s="369"/>
      <c r="AV118" s="369"/>
      <c r="AW118" s="4" t="str">
        <f>IF(AP118='Cost incurred - Real Value'!V116,"Yes","No")</f>
        <v>Yes</v>
      </c>
      <c r="AX118" s="4" t="str">
        <f>IF(AU118='Cost incurred - Real Value'!V292,"Yes","No")</f>
        <v>Yes</v>
      </c>
      <c r="AY118" s="33" t="str">
        <f>IF(AV118='Cost incurred - Real Value'!V351,"Yes","No")</f>
        <v>Yes</v>
      </c>
      <c r="AZ118" s="56"/>
      <c r="BA118" s="33"/>
    </row>
    <row r="119" spans="2:53">
      <c r="B119" s="350">
        <f>+'2.3 Augex (A) - Nominal values'!B119</f>
        <v>0</v>
      </c>
      <c r="C119" s="133"/>
      <c r="D119" s="133"/>
      <c r="E119" s="133"/>
      <c r="F119" s="133"/>
      <c r="G119" s="133"/>
      <c r="H119" s="133"/>
      <c r="I119" s="133"/>
      <c r="J119" s="133"/>
      <c r="K119" s="133"/>
      <c r="L119" s="133"/>
      <c r="M119" s="134"/>
      <c r="N119" s="135"/>
      <c r="O119" s="135"/>
      <c r="P119" s="135"/>
      <c r="Q119" s="136"/>
      <c r="R119" s="137"/>
      <c r="S119" s="138"/>
      <c r="T119" s="423"/>
      <c r="U119" s="135"/>
      <c r="V119" s="140"/>
      <c r="W119" s="369"/>
      <c r="X119" s="140"/>
      <c r="Y119" s="138"/>
      <c r="Z119" s="369"/>
      <c r="AA119" s="139"/>
      <c r="AB119" s="139"/>
      <c r="AC119" s="139"/>
      <c r="AD119" s="139"/>
      <c r="AE119" s="139"/>
      <c r="AF119" s="139"/>
      <c r="AG119" s="139"/>
      <c r="AH119" s="139"/>
      <c r="AI119" s="139"/>
      <c r="AJ119" s="139"/>
      <c r="AK119" s="369"/>
      <c r="AL119" s="135"/>
      <c r="AM119" s="369"/>
      <c r="AN119" s="369"/>
      <c r="AO119" s="369"/>
      <c r="AP119" s="128"/>
      <c r="AQ119" s="146"/>
      <c r="AR119" s="369"/>
      <c r="AS119" s="369"/>
      <c r="AT119" s="369"/>
      <c r="AU119" s="369"/>
      <c r="AV119" s="369"/>
      <c r="AW119" s="4" t="str">
        <f>IF(AP119='Cost incurred - Real Value'!V117,"Yes","No")</f>
        <v>Yes</v>
      </c>
      <c r="AX119" s="4" t="str">
        <f>IF(AU119='Cost incurred - Real Value'!V293,"Yes","No")</f>
        <v>Yes</v>
      </c>
      <c r="AY119" s="33" t="str">
        <f>IF(AV119='Cost incurred - Real Value'!V352,"Yes","No")</f>
        <v>Yes</v>
      </c>
      <c r="AZ119" s="56"/>
      <c r="BA119" s="33"/>
    </row>
    <row r="120" spans="2:53">
      <c r="B120" s="350">
        <f>+'2.3 Augex (A) - Nominal values'!B120</f>
        <v>0</v>
      </c>
      <c r="C120" s="133"/>
      <c r="D120" s="133"/>
      <c r="E120" s="133"/>
      <c r="F120" s="133"/>
      <c r="G120" s="133"/>
      <c r="H120" s="133"/>
      <c r="I120" s="133"/>
      <c r="J120" s="133"/>
      <c r="K120" s="133"/>
      <c r="L120" s="133"/>
      <c r="M120" s="134"/>
      <c r="N120" s="135"/>
      <c r="O120" s="135"/>
      <c r="P120" s="135"/>
      <c r="Q120" s="136"/>
      <c r="R120" s="137"/>
      <c r="S120" s="138"/>
      <c r="T120" s="423"/>
      <c r="U120" s="135"/>
      <c r="V120" s="140"/>
      <c r="W120" s="369"/>
      <c r="X120" s="140"/>
      <c r="Y120" s="138"/>
      <c r="Z120" s="369"/>
      <c r="AA120" s="139"/>
      <c r="AB120" s="139"/>
      <c r="AC120" s="139"/>
      <c r="AD120" s="139"/>
      <c r="AE120" s="139"/>
      <c r="AF120" s="139"/>
      <c r="AG120" s="139"/>
      <c r="AH120" s="139"/>
      <c r="AI120" s="139"/>
      <c r="AJ120" s="139"/>
      <c r="AK120" s="369"/>
      <c r="AL120" s="135"/>
      <c r="AM120" s="369"/>
      <c r="AN120" s="369"/>
      <c r="AO120" s="369"/>
      <c r="AP120" s="128"/>
      <c r="AQ120" s="146"/>
      <c r="AR120" s="369"/>
      <c r="AS120" s="369"/>
      <c r="AT120" s="369"/>
      <c r="AU120" s="369"/>
      <c r="AV120" s="369"/>
      <c r="AW120" s="4" t="str">
        <f>IF(AP120='Cost incurred - Real Value'!V118,"Yes","No")</f>
        <v>Yes</v>
      </c>
      <c r="AX120" s="4" t="str">
        <f>IF(AU120='Cost incurred - Real Value'!V294,"Yes","No")</f>
        <v>Yes</v>
      </c>
      <c r="AY120" s="33" t="str">
        <f>IF(AV120='Cost incurred - Real Value'!V353,"Yes","No")</f>
        <v>Yes</v>
      </c>
      <c r="AZ120" s="56"/>
      <c r="BA120" s="33"/>
    </row>
    <row r="121" spans="2:53">
      <c r="B121" s="350">
        <f>+'2.3 Augex (A) - Nominal values'!B121</f>
        <v>0</v>
      </c>
      <c r="C121" s="151"/>
      <c r="D121" s="151"/>
      <c r="E121" s="151"/>
      <c r="F121" s="151"/>
      <c r="G121" s="151"/>
      <c r="H121" s="151"/>
      <c r="I121" s="151"/>
      <c r="J121" s="151"/>
      <c r="K121" s="151"/>
      <c r="L121" s="151"/>
      <c r="M121" s="152"/>
      <c r="N121" s="153"/>
      <c r="O121" s="153"/>
      <c r="P121" s="153"/>
      <c r="Q121" s="154"/>
      <c r="R121" s="155"/>
      <c r="S121" s="156"/>
      <c r="T121" s="423"/>
      <c r="U121" s="153"/>
      <c r="V121" s="158"/>
      <c r="W121" s="369"/>
      <c r="X121" s="158"/>
      <c r="Y121" s="156"/>
      <c r="Z121" s="369"/>
      <c r="AA121" s="157"/>
      <c r="AB121" s="157"/>
      <c r="AC121" s="157"/>
      <c r="AD121" s="157"/>
      <c r="AE121" s="157"/>
      <c r="AF121" s="157"/>
      <c r="AG121" s="157"/>
      <c r="AH121" s="157"/>
      <c r="AI121" s="157"/>
      <c r="AJ121" s="157"/>
      <c r="AK121" s="369"/>
      <c r="AL121" s="153"/>
      <c r="AM121" s="369"/>
      <c r="AN121" s="369"/>
      <c r="AO121" s="369"/>
      <c r="AP121" s="128"/>
      <c r="AQ121" s="161"/>
      <c r="AR121" s="369"/>
      <c r="AS121" s="369"/>
      <c r="AT121" s="369"/>
      <c r="AU121" s="369"/>
      <c r="AV121" s="369"/>
      <c r="AW121" s="4" t="str">
        <f>IF(AP121='Cost incurred - Real Value'!V119,"Yes","No")</f>
        <v>Yes</v>
      </c>
      <c r="AX121" s="4" t="str">
        <f>IF(AU121='Cost incurred - Real Value'!V295,"Yes","No")</f>
        <v>Yes</v>
      </c>
      <c r="AY121" s="33" t="str">
        <f>IF(AV121='Cost incurred - Real Value'!V354,"Yes","No")</f>
        <v>Yes</v>
      </c>
      <c r="AZ121" s="33"/>
      <c r="BA121" s="33"/>
    </row>
    <row r="122" spans="2:53">
      <c r="B122" s="350">
        <f>+'2.3 Augex (A) - Nominal values'!B122</f>
        <v>0</v>
      </c>
      <c r="C122" s="165"/>
      <c r="D122" s="165"/>
      <c r="E122" s="165"/>
      <c r="F122" s="165"/>
      <c r="G122" s="165"/>
      <c r="H122" s="165"/>
      <c r="I122" s="165"/>
      <c r="J122" s="165"/>
      <c r="K122" s="165"/>
      <c r="L122" s="165"/>
      <c r="M122" s="152"/>
      <c r="N122" s="153"/>
      <c r="O122" s="153"/>
      <c r="P122" s="153"/>
      <c r="Q122" s="154"/>
      <c r="R122" s="155"/>
      <c r="S122" s="156"/>
      <c r="T122" s="423"/>
      <c r="U122" s="153"/>
      <c r="V122" s="158"/>
      <c r="W122" s="369"/>
      <c r="X122" s="158"/>
      <c r="Y122" s="156"/>
      <c r="Z122" s="369"/>
      <c r="AA122" s="157"/>
      <c r="AB122" s="157"/>
      <c r="AC122" s="157"/>
      <c r="AD122" s="157"/>
      <c r="AE122" s="157"/>
      <c r="AF122" s="157"/>
      <c r="AG122" s="157"/>
      <c r="AH122" s="157"/>
      <c r="AI122" s="157"/>
      <c r="AJ122" s="157"/>
      <c r="AK122" s="369"/>
      <c r="AL122" s="153"/>
      <c r="AM122" s="369"/>
      <c r="AN122" s="369"/>
      <c r="AO122" s="369"/>
      <c r="AP122" s="128"/>
      <c r="AQ122" s="161"/>
      <c r="AR122" s="369"/>
      <c r="AS122" s="369"/>
      <c r="AT122" s="369"/>
      <c r="AU122" s="369"/>
      <c r="AV122" s="369"/>
      <c r="AW122" s="4" t="str">
        <f>IF(AP122='Cost incurred - Real Value'!V120,"Yes","No")</f>
        <v>Yes</v>
      </c>
      <c r="AX122" s="4" t="str">
        <f>IF(AU122='Cost incurred - Real Value'!V296,"Yes","No")</f>
        <v>Yes</v>
      </c>
      <c r="AY122" s="33" t="str">
        <f>IF(AV122='Cost incurred - Real Value'!V355,"Yes","No")</f>
        <v>Yes</v>
      </c>
      <c r="AZ122" s="33"/>
      <c r="BA122" s="33"/>
    </row>
    <row r="123" spans="2:53">
      <c r="B123" s="350">
        <f>+'2.3 Augex (A) - Nominal values'!B123</f>
        <v>0</v>
      </c>
      <c r="C123" s="165"/>
      <c r="D123" s="165"/>
      <c r="E123" s="165"/>
      <c r="F123" s="165"/>
      <c r="G123" s="165"/>
      <c r="H123" s="165"/>
      <c r="I123" s="165"/>
      <c r="J123" s="165"/>
      <c r="K123" s="165"/>
      <c r="L123" s="165"/>
      <c r="M123" s="152"/>
      <c r="N123" s="153"/>
      <c r="O123" s="153"/>
      <c r="P123" s="153"/>
      <c r="Q123" s="154"/>
      <c r="R123" s="155"/>
      <c r="S123" s="156"/>
      <c r="T123" s="423"/>
      <c r="U123" s="153"/>
      <c r="V123" s="158"/>
      <c r="W123" s="369"/>
      <c r="X123" s="158"/>
      <c r="Y123" s="156"/>
      <c r="Z123" s="369"/>
      <c r="AA123" s="157"/>
      <c r="AB123" s="157"/>
      <c r="AC123" s="157"/>
      <c r="AD123" s="157"/>
      <c r="AE123" s="157"/>
      <c r="AF123" s="157"/>
      <c r="AG123" s="157"/>
      <c r="AH123" s="157"/>
      <c r="AI123" s="157"/>
      <c r="AJ123" s="157"/>
      <c r="AK123" s="369"/>
      <c r="AL123" s="153"/>
      <c r="AM123" s="369"/>
      <c r="AN123" s="369"/>
      <c r="AO123" s="369"/>
      <c r="AP123" s="128"/>
      <c r="AQ123" s="161"/>
      <c r="AR123" s="369"/>
      <c r="AS123" s="369"/>
      <c r="AT123" s="369"/>
      <c r="AU123" s="369"/>
      <c r="AV123" s="369"/>
      <c r="AW123" s="4" t="str">
        <f>IF(AP123='Cost incurred - Real Value'!V121,"Yes","No")</f>
        <v>Yes</v>
      </c>
      <c r="AX123" s="4" t="str">
        <f>IF(AU123='Cost incurred - Real Value'!V297,"Yes","No")</f>
        <v>Yes</v>
      </c>
      <c r="AY123" s="33" t="str">
        <f>IF(AV123='Cost incurred - Real Value'!V356,"Yes","No")</f>
        <v>Yes</v>
      </c>
      <c r="AZ123" s="33"/>
      <c r="BA123" s="33"/>
    </row>
    <row r="124" spans="2:53">
      <c r="B124" s="350">
        <f>+'2.3 Augex (A) - Nominal values'!B124</f>
        <v>0</v>
      </c>
      <c r="C124" s="151"/>
      <c r="D124" s="151"/>
      <c r="E124" s="151"/>
      <c r="F124" s="151"/>
      <c r="G124" s="151"/>
      <c r="H124" s="151"/>
      <c r="I124" s="151"/>
      <c r="J124" s="151"/>
      <c r="K124" s="151"/>
      <c r="L124" s="151"/>
      <c r="M124" s="152"/>
      <c r="N124" s="153"/>
      <c r="O124" s="153"/>
      <c r="P124" s="153"/>
      <c r="Q124" s="154"/>
      <c r="R124" s="155"/>
      <c r="S124" s="156"/>
      <c r="T124" s="423"/>
      <c r="U124" s="153"/>
      <c r="V124" s="158"/>
      <c r="W124" s="369"/>
      <c r="X124" s="158"/>
      <c r="Y124" s="156"/>
      <c r="Z124" s="369"/>
      <c r="AA124" s="157"/>
      <c r="AB124" s="157"/>
      <c r="AC124" s="157"/>
      <c r="AD124" s="157"/>
      <c r="AE124" s="157"/>
      <c r="AF124" s="157"/>
      <c r="AG124" s="157"/>
      <c r="AH124" s="157"/>
      <c r="AI124" s="157"/>
      <c r="AJ124" s="157"/>
      <c r="AK124" s="369"/>
      <c r="AL124" s="153"/>
      <c r="AM124" s="369"/>
      <c r="AN124" s="369"/>
      <c r="AO124" s="369"/>
      <c r="AP124" s="128"/>
      <c r="AQ124" s="161"/>
      <c r="AR124" s="369"/>
      <c r="AS124" s="369"/>
      <c r="AT124" s="369"/>
      <c r="AU124" s="369"/>
      <c r="AV124" s="369"/>
      <c r="AW124" s="4" t="str">
        <f>IF(AP124='Cost incurred - Real Value'!V122,"Yes","No")</f>
        <v>Yes</v>
      </c>
      <c r="AX124" s="4" t="str">
        <f>IF(AU124='Cost incurred - Real Value'!V298,"Yes","No")</f>
        <v>Yes</v>
      </c>
      <c r="AY124" s="33" t="str">
        <f>IF(AV124='Cost incurred - Real Value'!V357,"Yes","No")</f>
        <v>Yes</v>
      </c>
      <c r="AZ124" s="33"/>
      <c r="BA124" s="33"/>
    </row>
    <row r="125" spans="2:53">
      <c r="B125" s="350">
        <f>+'2.3 Augex (A) - Nominal values'!B125</f>
        <v>0</v>
      </c>
      <c r="C125" s="165"/>
      <c r="D125" s="165"/>
      <c r="E125" s="165"/>
      <c r="F125" s="165"/>
      <c r="G125" s="165"/>
      <c r="H125" s="165"/>
      <c r="I125" s="165"/>
      <c r="J125" s="165"/>
      <c r="K125" s="165"/>
      <c r="L125" s="165"/>
      <c r="M125" s="152"/>
      <c r="N125" s="153"/>
      <c r="O125" s="153"/>
      <c r="P125" s="153"/>
      <c r="Q125" s="154"/>
      <c r="R125" s="155"/>
      <c r="S125" s="156"/>
      <c r="T125" s="423"/>
      <c r="U125" s="153"/>
      <c r="V125" s="158"/>
      <c r="W125" s="369"/>
      <c r="X125" s="158"/>
      <c r="Y125" s="156"/>
      <c r="Z125" s="369"/>
      <c r="AA125" s="157"/>
      <c r="AB125" s="157"/>
      <c r="AC125" s="157"/>
      <c r="AD125" s="157"/>
      <c r="AE125" s="157"/>
      <c r="AF125" s="157"/>
      <c r="AG125" s="157"/>
      <c r="AH125" s="157"/>
      <c r="AI125" s="157"/>
      <c r="AJ125" s="157"/>
      <c r="AK125" s="369"/>
      <c r="AL125" s="153"/>
      <c r="AM125" s="369"/>
      <c r="AN125" s="369"/>
      <c r="AO125" s="369"/>
      <c r="AP125" s="128"/>
      <c r="AQ125" s="161"/>
      <c r="AR125" s="369"/>
      <c r="AS125" s="369"/>
      <c r="AT125" s="369"/>
      <c r="AU125" s="369"/>
      <c r="AV125" s="369"/>
      <c r="AW125" s="4" t="str">
        <f>IF(AP125='Cost incurred - Real Value'!V123,"Yes","No")</f>
        <v>Yes</v>
      </c>
      <c r="AX125" s="4" t="str">
        <f>IF(AU125='Cost incurred - Real Value'!V299,"Yes","No")</f>
        <v>Yes</v>
      </c>
      <c r="AY125" s="33" t="str">
        <f>IF(AV125='Cost incurred - Real Value'!V358,"Yes","No")</f>
        <v>Yes</v>
      </c>
      <c r="AZ125" s="33"/>
      <c r="BA125" s="33"/>
    </row>
    <row r="126" spans="2:53">
      <c r="B126" s="350">
        <f>+'2.3 Augex (A) - Nominal values'!B126</f>
        <v>0</v>
      </c>
      <c r="C126" s="165"/>
      <c r="D126" s="165"/>
      <c r="E126" s="165"/>
      <c r="F126" s="165"/>
      <c r="G126" s="165"/>
      <c r="H126" s="165"/>
      <c r="I126" s="165"/>
      <c r="J126" s="165"/>
      <c r="K126" s="165"/>
      <c r="L126" s="165"/>
      <c r="M126" s="152"/>
      <c r="N126" s="153"/>
      <c r="O126" s="153"/>
      <c r="P126" s="153"/>
      <c r="Q126" s="154"/>
      <c r="R126" s="155"/>
      <c r="S126" s="156"/>
      <c r="T126" s="423"/>
      <c r="U126" s="153"/>
      <c r="V126" s="158"/>
      <c r="W126" s="369"/>
      <c r="X126" s="158"/>
      <c r="Y126" s="156"/>
      <c r="Z126" s="369"/>
      <c r="AA126" s="157"/>
      <c r="AB126" s="157"/>
      <c r="AC126" s="157"/>
      <c r="AD126" s="157"/>
      <c r="AE126" s="157"/>
      <c r="AF126" s="157"/>
      <c r="AG126" s="157"/>
      <c r="AH126" s="157"/>
      <c r="AI126" s="157"/>
      <c r="AJ126" s="157"/>
      <c r="AK126" s="369"/>
      <c r="AL126" s="153"/>
      <c r="AM126" s="369"/>
      <c r="AN126" s="369"/>
      <c r="AO126" s="369"/>
      <c r="AP126" s="128"/>
      <c r="AQ126" s="161"/>
      <c r="AR126" s="369"/>
      <c r="AS126" s="369"/>
      <c r="AT126" s="369"/>
      <c r="AU126" s="369"/>
      <c r="AV126" s="369"/>
      <c r="AW126" s="4" t="str">
        <f>IF(AP126='Cost incurred - Real Value'!V124,"Yes","No")</f>
        <v>Yes</v>
      </c>
      <c r="AX126" s="4" t="str">
        <f>IF(AU126='Cost incurred - Real Value'!V300,"Yes","No")</f>
        <v>Yes</v>
      </c>
      <c r="AY126" s="33" t="str">
        <f>IF(AV126='Cost incurred - Real Value'!V359,"Yes","No")</f>
        <v>Yes</v>
      </c>
      <c r="AZ126" s="33"/>
      <c r="BA126" s="33"/>
    </row>
    <row r="127" spans="2:53">
      <c r="B127" s="350">
        <f>+'2.3 Augex (A) - Nominal values'!B127</f>
        <v>0</v>
      </c>
      <c r="C127" s="151"/>
      <c r="D127" s="151"/>
      <c r="E127" s="151"/>
      <c r="F127" s="151"/>
      <c r="G127" s="151"/>
      <c r="H127" s="151"/>
      <c r="I127" s="151"/>
      <c r="J127" s="151"/>
      <c r="K127" s="151"/>
      <c r="L127" s="151"/>
      <c r="M127" s="152"/>
      <c r="N127" s="153"/>
      <c r="O127" s="153"/>
      <c r="P127" s="153"/>
      <c r="Q127" s="154"/>
      <c r="R127" s="155"/>
      <c r="S127" s="156"/>
      <c r="T127" s="423"/>
      <c r="U127" s="153"/>
      <c r="V127" s="158"/>
      <c r="W127" s="369"/>
      <c r="X127" s="158"/>
      <c r="Y127" s="156"/>
      <c r="Z127" s="369"/>
      <c r="AA127" s="157"/>
      <c r="AB127" s="157"/>
      <c r="AC127" s="157"/>
      <c r="AD127" s="157"/>
      <c r="AE127" s="157"/>
      <c r="AF127" s="157"/>
      <c r="AG127" s="157"/>
      <c r="AH127" s="157"/>
      <c r="AI127" s="157"/>
      <c r="AJ127" s="157"/>
      <c r="AK127" s="369"/>
      <c r="AL127" s="153"/>
      <c r="AM127" s="369"/>
      <c r="AN127" s="369"/>
      <c r="AO127" s="369"/>
      <c r="AP127" s="128"/>
      <c r="AQ127" s="167"/>
      <c r="AR127" s="369"/>
      <c r="AS127" s="369"/>
      <c r="AT127" s="369"/>
      <c r="AU127" s="369"/>
      <c r="AV127" s="369"/>
      <c r="AW127" s="4" t="str">
        <f>IF(AP127='Cost incurred - Real Value'!V125,"Yes","No")</f>
        <v>Yes</v>
      </c>
      <c r="AX127" s="4" t="str">
        <f>IF(AU127='Cost incurred - Real Value'!V301,"Yes","No")</f>
        <v>Yes</v>
      </c>
      <c r="AY127" s="33" t="str">
        <f>IF(AV127='Cost incurred - Real Value'!V360,"Yes","No")</f>
        <v>Yes</v>
      </c>
      <c r="AZ127" s="33"/>
      <c r="BA127" s="33"/>
    </row>
    <row r="128" spans="2:53">
      <c r="B128" s="168"/>
      <c r="C128" s="169"/>
      <c r="D128" s="169"/>
      <c r="E128" s="169"/>
      <c r="F128" s="169"/>
      <c r="G128" s="169"/>
      <c r="H128" s="169"/>
      <c r="I128" s="169"/>
      <c r="J128" s="169"/>
      <c r="K128" s="169"/>
      <c r="L128" s="169"/>
      <c r="M128" s="90" t="s">
        <v>52</v>
      </c>
      <c r="N128" s="170"/>
      <c r="O128" s="170"/>
      <c r="P128" s="170"/>
      <c r="Q128" s="170"/>
      <c r="R128" s="171"/>
      <c r="S128" s="172"/>
      <c r="T128" s="173"/>
      <c r="U128" s="170"/>
      <c r="V128" s="173"/>
      <c r="W128" s="173"/>
      <c r="X128" s="173"/>
      <c r="Y128" s="172"/>
      <c r="Z128" s="173"/>
      <c r="AA128" s="173"/>
      <c r="AB128" s="173"/>
      <c r="AC128" s="173"/>
      <c r="AD128" s="173"/>
      <c r="AE128" s="173"/>
      <c r="AF128" s="173"/>
      <c r="AG128" s="173"/>
      <c r="AH128" s="173"/>
      <c r="AI128" s="173"/>
      <c r="AJ128" s="173"/>
      <c r="AK128" s="173"/>
      <c r="AL128" s="170"/>
      <c r="AM128" s="174"/>
      <c r="AN128" s="175"/>
      <c r="AO128" s="174"/>
      <c r="AP128" s="162">
        <f>+'2.3 Augex (A) - Real values'!AP128</f>
        <v>27018458.942826487</v>
      </c>
      <c r="AQ128" s="161"/>
      <c r="AR128" s="175"/>
      <c r="AS128" s="174"/>
      <c r="AT128" s="176"/>
      <c r="AU128" s="163">
        <f>+'2.3 Augex (A) - Real values'!AU128</f>
        <v>270776.26285040856</v>
      </c>
      <c r="AV128" s="159">
        <f>+'2.3 Augex (A) - Real values'!AV128</f>
        <v>747616.84404590609</v>
      </c>
      <c r="AY128" s="33"/>
      <c r="AZ128" s="33"/>
      <c r="BA128" s="33"/>
    </row>
    <row r="129" spans="2:73" ht="15.75" thickBot="1">
      <c r="B129" s="177"/>
      <c r="C129" s="178"/>
      <c r="D129" s="178"/>
      <c r="E129" s="178"/>
      <c r="F129" s="178"/>
      <c r="G129" s="178"/>
      <c r="H129" s="178"/>
      <c r="I129" s="178"/>
      <c r="J129" s="178"/>
      <c r="K129" s="178"/>
      <c r="L129" s="178"/>
      <c r="M129" s="101"/>
      <c r="N129" s="179"/>
      <c r="O129" s="179"/>
      <c r="P129" s="179"/>
      <c r="Q129" s="179"/>
      <c r="R129" s="180"/>
      <c r="S129" s="181"/>
      <c r="T129" s="182">
        <f>SUM(T74:T80)</f>
        <v>2977657.1280188933</v>
      </c>
      <c r="U129" s="179"/>
      <c r="V129" s="182"/>
      <c r="W129" s="182">
        <f>SUM(W74:W80)</f>
        <v>6926113.5675796326</v>
      </c>
      <c r="X129" s="182"/>
      <c r="Y129" s="181"/>
      <c r="Z129" s="182">
        <f>SUM(Z74:Z80)</f>
        <v>7685515.1635214342</v>
      </c>
      <c r="AA129" s="182"/>
      <c r="AB129" s="182"/>
      <c r="AC129" s="182"/>
      <c r="AD129" s="182"/>
      <c r="AE129" s="182"/>
      <c r="AF129" s="182"/>
      <c r="AG129" s="182"/>
      <c r="AH129" s="182"/>
      <c r="AI129" s="182"/>
      <c r="AJ129" s="182"/>
      <c r="AK129" s="182">
        <f>SUM(AK74:AK80)</f>
        <v>7465898.3049655482</v>
      </c>
      <c r="AL129" s="179"/>
      <c r="AM129" s="182">
        <f>SUM(AM74:AM80)</f>
        <v>80960327.4386345</v>
      </c>
      <c r="AN129" s="182">
        <f>SUM(AN74:AN80)</f>
        <v>3162749.1527081854</v>
      </c>
      <c r="AO129" s="182">
        <f>SUM(AO74:AO80)</f>
        <v>5521276.899838401</v>
      </c>
      <c r="AP129" s="182">
        <f>SUM(AP74:AP80)+AP128</f>
        <v>141717996.59809309</v>
      </c>
      <c r="AQ129" s="185"/>
      <c r="AR129" s="182">
        <f>SUM(AR74:AR80)+AR128</f>
        <v>0</v>
      </c>
      <c r="AS129" s="182">
        <f>SUM(AS74:AS80)+AS128</f>
        <v>0</v>
      </c>
      <c r="AT129" s="182">
        <f>SUM(AT74:AT80)+AT128</f>
        <v>72665344.671860009</v>
      </c>
      <c r="AU129" s="182">
        <f>SUM(AU74:AU80)+AU128</f>
        <v>270776.26285040856</v>
      </c>
      <c r="AV129" s="182">
        <f>SUM(AV74:AV80)+AV128</f>
        <v>2060735.6700702347</v>
      </c>
      <c r="AY129" s="33"/>
      <c r="AZ129" s="33"/>
      <c r="BA129" s="33"/>
    </row>
    <row r="130" spans="2:73">
      <c r="T130" s="4">
        <f>+'2.3 Augex (E)- Real values'!T129+'2.3 Augex (A) - Real values'!T129</f>
        <v>2977657.1280188933</v>
      </c>
      <c r="W130" s="4">
        <f>+'2.3 Augex (E)- Real values'!W129+'2.3 Augex (A) - Real values'!W129</f>
        <v>6926113.5675796326</v>
      </c>
    </row>
    <row r="132" spans="2:73" ht="15.75">
      <c r="B132" s="188" t="s">
        <v>65</v>
      </c>
      <c r="C132" s="188"/>
      <c r="D132" s="188"/>
      <c r="E132" s="188"/>
      <c r="F132" s="188"/>
      <c r="G132" s="188"/>
      <c r="H132" s="188"/>
      <c r="I132" s="188"/>
      <c r="J132" s="188"/>
      <c r="K132" s="188"/>
      <c r="L132" s="188"/>
      <c r="M132" s="188"/>
      <c r="N132" s="189"/>
      <c r="O132" s="189"/>
      <c r="P132" s="189"/>
      <c r="Q132" s="189"/>
      <c r="R132" s="189"/>
      <c r="S132" s="189"/>
      <c r="T132" s="189"/>
      <c r="U132" s="189"/>
      <c r="V132" s="189"/>
      <c r="W132" s="189"/>
      <c r="X132" s="189"/>
      <c r="Y132" s="189"/>
      <c r="Z132" s="188"/>
      <c r="AA132" s="189"/>
      <c r="AB132" s="189"/>
      <c r="AC132" s="189"/>
      <c r="AD132" s="189"/>
      <c r="AE132" s="189"/>
      <c r="AF132" s="189"/>
      <c r="AG132" s="189"/>
      <c r="AH132" s="189"/>
      <c r="AI132" s="189"/>
      <c r="AJ132" s="189"/>
      <c r="AK132" s="189"/>
      <c r="AL132" s="189"/>
      <c r="AM132" s="189"/>
      <c r="AN132" s="189"/>
      <c r="AO132" s="189"/>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row>
    <row r="133" spans="2:73" ht="18.75" thickBot="1">
      <c r="B133" s="13" t="s">
        <v>66</v>
      </c>
      <c r="C133" s="13"/>
      <c r="D133" s="13"/>
      <c r="E133" s="13"/>
      <c r="F133" s="13"/>
      <c r="G133" s="13"/>
      <c r="H133" s="13"/>
      <c r="I133" s="13"/>
      <c r="J133" s="13"/>
      <c r="K133" s="13"/>
      <c r="L133" s="13"/>
      <c r="M133" s="13"/>
      <c r="N133" s="15"/>
      <c r="O133" s="110"/>
      <c r="P133" s="110"/>
      <c r="Q133" s="110"/>
      <c r="R133" s="110"/>
      <c r="S133" s="110"/>
      <c r="T133" s="110"/>
      <c r="U133" s="110"/>
      <c r="V133" s="110"/>
      <c r="W133" s="110"/>
      <c r="X133" s="110"/>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row>
    <row r="134" spans="2:73" ht="16.5" thickBot="1">
      <c r="B134" s="190" t="s">
        <v>67</v>
      </c>
      <c r="C134" s="191"/>
      <c r="D134" s="191"/>
      <c r="E134" s="191"/>
      <c r="F134" s="191"/>
      <c r="G134" s="191"/>
      <c r="H134" s="191"/>
      <c r="I134" s="191"/>
      <c r="J134" s="191"/>
      <c r="K134" s="191"/>
      <c r="L134" s="191"/>
      <c r="M134" s="192"/>
      <c r="N134" s="192"/>
      <c r="O134" s="192"/>
      <c r="P134" s="192"/>
      <c r="Q134" s="193"/>
      <c r="R134" s="194"/>
      <c r="S134" s="194"/>
      <c r="T134" s="194"/>
      <c r="U134" s="194"/>
      <c r="V134" s="194"/>
      <c r="W134" s="194"/>
      <c r="X134" s="195"/>
      <c r="Y134" s="194"/>
      <c r="Z134" s="196"/>
      <c r="AA134" s="197"/>
      <c r="AB134" s="197"/>
      <c r="AC134" s="197"/>
      <c r="AD134" s="197"/>
      <c r="AE134" s="197"/>
      <c r="AF134" s="197"/>
      <c r="AG134" s="197"/>
      <c r="AH134" s="197"/>
      <c r="AI134" s="197"/>
      <c r="AJ134" s="197"/>
      <c r="AK134" s="197"/>
      <c r="AL134" s="197"/>
      <c r="AM134" s="197"/>
      <c r="AN134" s="197"/>
      <c r="AO134" s="198"/>
      <c r="AP134" s="199"/>
      <c r="AQ134" s="199"/>
      <c r="AR134" s="199"/>
      <c r="AS134" s="199"/>
      <c r="AT134" s="199"/>
      <c r="AU134" s="199"/>
      <c r="AY134" s="110"/>
      <c r="AZ134" s="110"/>
      <c r="BA134" s="110"/>
      <c r="BB134" s="110"/>
      <c r="BC134" s="110"/>
      <c r="BD134" s="110"/>
      <c r="BE134" s="110"/>
      <c r="BF134" s="110"/>
      <c r="BG134" s="110"/>
      <c r="BH134" s="110"/>
      <c r="BI134" s="110"/>
      <c r="BJ134" s="110"/>
      <c r="BK134" s="110"/>
      <c r="BL134" s="110"/>
      <c r="BM134" s="110"/>
      <c r="BN134" s="110"/>
      <c r="BO134" s="110"/>
      <c r="BP134" s="110"/>
      <c r="BQ134" s="110"/>
      <c r="BR134" s="110"/>
      <c r="BS134" s="110"/>
      <c r="BT134" s="110"/>
      <c r="BU134" s="110"/>
    </row>
    <row r="135" spans="2:73" s="205" customFormat="1" ht="16.5" hidden="1" thickBot="1">
      <c r="B135" s="200" t="s">
        <v>68</v>
      </c>
      <c r="C135" s="201"/>
      <c r="D135" s="201"/>
      <c r="E135" s="201"/>
      <c r="F135" s="201"/>
      <c r="G135" s="201"/>
      <c r="H135" s="201"/>
      <c r="I135" s="201"/>
      <c r="J135" s="201"/>
      <c r="K135" s="201"/>
      <c r="L135" s="201"/>
      <c r="M135" s="202"/>
      <c r="N135" s="202"/>
      <c r="O135" s="202"/>
      <c r="P135" s="202"/>
      <c r="Q135" s="203"/>
      <c r="R135" s="204"/>
      <c r="S135" s="204"/>
      <c r="T135" s="204"/>
      <c r="U135" s="204"/>
      <c r="V135" s="204"/>
      <c r="W135" s="204"/>
      <c r="Y135" s="204"/>
      <c r="Z135" s="206"/>
      <c r="AA135" s="204"/>
      <c r="AB135" s="204"/>
      <c r="AC135" s="204"/>
      <c r="AD135" s="204"/>
      <c r="AE135" s="204"/>
      <c r="AF135" s="204"/>
      <c r="AG135" s="204"/>
      <c r="AH135" s="204"/>
      <c r="AI135" s="204"/>
      <c r="AJ135" s="204"/>
      <c r="AK135" s="204"/>
      <c r="AL135" s="204"/>
      <c r="AM135" s="204"/>
      <c r="AN135" s="204"/>
      <c r="AO135" s="207"/>
      <c r="AP135" s="204"/>
      <c r="AQ135" s="204"/>
      <c r="AR135" s="204"/>
      <c r="AS135" s="208"/>
      <c r="AT135" s="209"/>
      <c r="AU135" s="209"/>
      <c r="AY135" s="210"/>
      <c r="AZ135" s="210"/>
      <c r="BA135" s="210"/>
      <c r="BB135" s="210"/>
      <c r="BC135" s="210"/>
      <c r="BD135" s="210"/>
      <c r="BE135" s="210"/>
      <c r="BF135" s="210"/>
      <c r="BG135" s="210"/>
      <c r="BH135" s="210"/>
      <c r="BI135" s="210"/>
      <c r="BJ135" s="210"/>
      <c r="BK135" s="210"/>
      <c r="BL135" s="210"/>
      <c r="BM135" s="210"/>
      <c r="BN135" s="210"/>
      <c r="BO135" s="210"/>
      <c r="BP135" s="210"/>
      <c r="BQ135" s="210"/>
      <c r="BR135" s="210"/>
      <c r="BS135" s="210"/>
      <c r="BT135" s="210"/>
      <c r="BU135" s="210"/>
    </row>
    <row r="136" spans="2:73" s="205" customFormat="1" ht="16.5" hidden="1" thickBot="1">
      <c r="B136" s="200"/>
      <c r="C136" s="201"/>
      <c r="D136" s="201"/>
      <c r="E136" s="201"/>
      <c r="F136" s="201"/>
      <c r="G136" s="201"/>
      <c r="H136" s="201"/>
      <c r="I136" s="201"/>
      <c r="J136" s="201"/>
      <c r="K136" s="201"/>
      <c r="L136" s="201"/>
      <c r="M136" s="202"/>
      <c r="N136" s="202"/>
      <c r="O136" s="202"/>
      <c r="P136" s="202"/>
      <c r="Q136" s="203"/>
      <c r="R136" s="204"/>
      <c r="S136" s="204"/>
      <c r="T136" s="204"/>
      <c r="U136" s="204"/>
      <c r="V136" s="204"/>
      <c r="W136" s="204"/>
      <c r="Y136" s="204"/>
      <c r="Z136" s="206"/>
      <c r="AA136" s="204"/>
      <c r="AB136" s="204"/>
      <c r="AC136" s="204"/>
      <c r="AD136" s="204"/>
      <c r="AE136" s="204"/>
      <c r="AF136" s="204"/>
      <c r="AG136" s="204"/>
      <c r="AH136" s="204"/>
      <c r="AI136" s="204"/>
      <c r="AJ136" s="204"/>
      <c r="AK136" s="204"/>
      <c r="AL136" s="204"/>
      <c r="AM136" s="204"/>
      <c r="AN136" s="204"/>
      <c r="AO136" s="207"/>
      <c r="AP136" s="204"/>
      <c r="AQ136" s="204"/>
      <c r="AR136" s="204"/>
      <c r="AS136" s="208"/>
      <c r="AT136" s="209"/>
      <c r="AU136" s="209"/>
      <c r="AY136" s="210"/>
      <c r="AZ136" s="210"/>
      <c r="BA136" s="210"/>
      <c r="BB136" s="210"/>
      <c r="BC136" s="210"/>
      <c r="BD136" s="210"/>
      <c r="BE136" s="210"/>
      <c r="BF136" s="210"/>
      <c r="BG136" s="210"/>
      <c r="BH136" s="210"/>
      <c r="BI136" s="210"/>
      <c r="BJ136" s="210"/>
      <c r="BK136" s="210"/>
      <c r="BL136" s="210"/>
      <c r="BM136" s="210"/>
      <c r="BN136" s="210"/>
      <c r="BO136" s="210"/>
      <c r="BP136" s="210"/>
      <c r="BQ136" s="210"/>
      <c r="BR136" s="210"/>
      <c r="BS136" s="210"/>
      <c r="BT136" s="210"/>
      <c r="BU136" s="210"/>
    </row>
    <row r="137" spans="2:73" ht="30.75" customHeight="1" thickBot="1">
      <c r="B137" s="211"/>
      <c r="C137" s="212"/>
      <c r="D137" s="213"/>
      <c r="E137" s="213"/>
      <c r="F137" s="213"/>
      <c r="G137" s="213"/>
      <c r="H137" s="213"/>
      <c r="I137" s="213"/>
      <c r="J137" s="213"/>
      <c r="K137" s="213"/>
      <c r="L137" s="213"/>
      <c r="M137" s="214" t="s">
        <v>69</v>
      </c>
      <c r="N137" s="215" t="s">
        <v>69</v>
      </c>
      <c r="O137" s="215" t="s">
        <v>69</v>
      </c>
      <c r="P137" s="215" t="s">
        <v>69</v>
      </c>
      <c r="Q137" s="216" t="s">
        <v>69</v>
      </c>
      <c r="R137" s="212"/>
      <c r="S137" s="212"/>
      <c r="T137" s="212"/>
      <c r="U137" s="212"/>
      <c r="V137" s="212"/>
      <c r="W137" s="212"/>
      <c r="Y137" s="217"/>
      <c r="Z137" s="218"/>
      <c r="AA137" s="217"/>
      <c r="AB137" s="217"/>
      <c r="AC137" s="217"/>
      <c r="AD137" s="217"/>
      <c r="AE137" s="217"/>
      <c r="AF137" s="217"/>
      <c r="AG137" s="217"/>
      <c r="AH137" s="217"/>
      <c r="AI137" s="217"/>
      <c r="AJ137" s="217"/>
      <c r="AK137" s="219" t="s">
        <v>70</v>
      </c>
      <c r="AL137" s="220" t="s">
        <v>70</v>
      </c>
      <c r="AM137" s="220" t="s">
        <v>70</v>
      </c>
      <c r="AN137" s="220" t="s">
        <v>70</v>
      </c>
      <c r="AO137" s="216" t="s">
        <v>70</v>
      </c>
      <c r="AP137" s="212"/>
      <c r="AQ137" s="212"/>
      <c r="AR137" s="212"/>
      <c r="AS137" s="212"/>
      <c r="AT137" s="212"/>
      <c r="AU137" s="212"/>
      <c r="AZ137" s="18"/>
      <c r="BA137" s="18"/>
      <c r="BB137" s="18"/>
      <c r="BC137" s="18"/>
      <c r="BD137" s="18"/>
      <c r="BE137" s="18"/>
      <c r="BF137" s="18"/>
      <c r="BG137" s="18"/>
      <c r="BH137" s="18"/>
      <c r="BI137" s="18"/>
      <c r="BJ137" s="18"/>
      <c r="BK137" s="18"/>
      <c r="BL137" s="18"/>
      <c r="BM137" s="18"/>
      <c r="BN137" s="18"/>
      <c r="BO137" s="18"/>
      <c r="BP137" s="18"/>
    </row>
    <row r="138" spans="2:73" ht="15.75" thickBot="1">
      <c r="B138" s="211" t="s">
        <v>25</v>
      </c>
      <c r="C138" s="212"/>
      <c r="D138" s="213" t="s">
        <v>71</v>
      </c>
      <c r="E138" s="213" t="s">
        <v>72</v>
      </c>
      <c r="F138" s="213" t="s">
        <v>73</v>
      </c>
      <c r="G138" s="213" t="s">
        <v>74</v>
      </c>
      <c r="H138" s="213" t="s">
        <v>75</v>
      </c>
      <c r="I138" s="213" t="s">
        <v>76</v>
      </c>
      <c r="J138" s="213" t="s">
        <v>77</v>
      </c>
      <c r="K138" s="213" t="s">
        <v>78</v>
      </c>
      <c r="L138" s="213"/>
      <c r="M138" s="221" t="str">
        <f t="array" ref="M138:Q138">Years</f>
        <v>2008/09</v>
      </c>
      <c r="N138" s="222" t="str">
        <v>2009/10</v>
      </c>
      <c r="O138" s="222" t="str">
        <v>2010/11</v>
      </c>
      <c r="P138" s="222" t="str">
        <v>2011/12</v>
      </c>
      <c r="Q138" s="223" t="str">
        <v>2012/13</v>
      </c>
      <c r="R138" s="217"/>
      <c r="S138" s="217"/>
      <c r="T138" s="217"/>
      <c r="U138" s="217"/>
      <c r="V138" s="217"/>
      <c r="W138" s="217"/>
      <c r="Y138" s="212"/>
      <c r="Z138" s="211" t="s">
        <v>25</v>
      </c>
      <c r="AA138" s="212"/>
      <c r="AB138" s="213" t="s">
        <v>71</v>
      </c>
      <c r="AC138" s="213" t="s">
        <v>72</v>
      </c>
      <c r="AD138" s="213" t="s">
        <v>73</v>
      </c>
      <c r="AE138" s="213" t="s">
        <v>74</v>
      </c>
      <c r="AF138" s="213" t="s">
        <v>75</v>
      </c>
      <c r="AG138" s="213" t="s">
        <v>76</v>
      </c>
      <c r="AH138" s="213" t="s">
        <v>77</v>
      </c>
      <c r="AI138" s="213" t="s">
        <v>78</v>
      </c>
      <c r="AJ138" s="212"/>
      <c r="AK138" s="221" t="str">
        <f t="array" ref="AK138:AO138">Years</f>
        <v>2008/09</v>
      </c>
      <c r="AL138" s="222" t="str">
        <v>2009/10</v>
      </c>
      <c r="AM138" s="222" t="str">
        <v>2010/11</v>
      </c>
      <c r="AN138" s="222" t="str">
        <v>2011/12</v>
      </c>
      <c r="AO138" s="223" t="str">
        <v>2012/13</v>
      </c>
      <c r="AP138" s="217"/>
      <c r="AQ138" s="217"/>
      <c r="AR138" s="217"/>
      <c r="AS138" s="217"/>
      <c r="AT138" s="217"/>
      <c r="AU138" s="217"/>
    </row>
    <row r="139" spans="2:73">
      <c r="B139" s="224" t="s">
        <v>79</v>
      </c>
      <c r="C139" s="225"/>
      <c r="D139" s="226" t="s">
        <v>71</v>
      </c>
      <c r="E139" s="226" t="s">
        <v>80</v>
      </c>
      <c r="F139" s="226" t="s">
        <v>81</v>
      </c>
      <c r="G139" s="226" t="s">
        <v>82</v>
      </c>
      <c r="H139" s="226" t="s">
        <v>83</v>
      </c>
      <c r="I139" s="226" t="s">
        <v>84</v>
      </c>
      <c r="J139" s="226" t="s">
        <v>60</v>
      </c>
      <c r="K139" s="226" t="s">
        <v>85</v>
      </c>
      <c r="L139" s="226"/>
      <c r="M139" s="227"/>
      <c r="N139" s="227"/>
      <c r="O139" s="227"/>
      <c r="P139" s="227"/>
      <c r="Q139" s="228"/>
      <c r="R139" s="229"/>
      <c r="S139" s="229"/>
      <c r="T139" s="229"/>
      <c r="U139" s="229"/>
      <c r="V139" s="229"/>
      <c r="W139" s="229"/>
      <c r="Y139" s="230"/>
      <c r="Z139" s="224" t="s">
        <v>79</v>
      </c>
      <c r="AA139" s="225"/>
      <c r="AB139" s="231" t="s">
        <v>71</v>
      </c>
      <c r="AC139" s="231" t="s">
        <v>80</v>
      </c>
      <c r="AD139" s="231" t="s">
        <v>81</v>
      </c>
      <c r="AE139" s="231" t="s">
        <v>82</v>
      </c>
      <c r="AF139" s="231" t="s">
        <v>83</v>
      </c>
      <c r="AG139" s="231" t="s">
        <v>84</v>
      </c>
      <c r="AH139" s="231" t="s">
        <v>86</v>
      </c>
      <c r="AI139" s="231" t="s">
        <v>85</v>
      </c>
      <c r="AJ139" s="225"/>
      <c r="AK139" s="232"/>
      <c r="AL139" s="227"/>
      <c r="AM139" s="227"/>
      <c r="AN139" s="227"/>
      <c r="AO139" s="228"/>
      <c r="AP139" s="229"/>
      <c r="AQ139" s="229"/>
      <c r="AR139" s="229"/>
      <c r="AS139" s="229"/>
      <c r="AT139" s="229"/>
      <c r="AU139" s="229"/>
    </row>
    <row r="140" spans="2:73" ht="15.75" thickBot="1">
      <c r="B140" s="233" t="s">
        <v>87</v>
      </c>
      <c r="C140" s="225"/>
      <c r="D140" s="226" t="s">
        <v>71</v>
      </c>
      <c r="E140" s="226" t="s">
        <v>80</v>
      </c>
      <c r="F140" s="226" t="s">
        <v>81</v>
      </c>
      <c r="G140" s="226" t="s">
        <v>82</v>
      </c>
      <c r="H140" s="226" t="s">
        <v>88</v>
      </c>
      <c r="I140" s="226" t="s">
        <v>84</v>
      </c>
      <c r="J140" s="226" t="s">
        <v>60</v>
      </c>
      <c r="K140" s="226" t="s">
        <v>85</v>
      </c>
      <c r="L140" s="226"/>
      <c r="M140" s="234"/>
      <c r="N140" s="234"/>
      <c r="O140" s="234"/>
      <c r="P140" s="234"/>
      <c r="Q140" s="235"/>
      <c r="R140" s="229"/>
      <c r="S140" s="229"/>
      <c r="T140" s="229"/>
      <c r="U140" s="229"/>
      <c r="V140" s="229"/>
      <c r="W140" s="229"/>
      <c r="Y140" s="230"/>
      <c r="Z140" s="233" t="s">
        <v>87</v>
      </c>
      <c r="AA140" s="225"/>
      <c r="AB140" s="231" t="s">
        <v>71</v>
      </c>
      <c r="AC140" s="231" t="s">
        <v>80</v>
      </c>
      <c r="AD140" s="231" t="s">
        <v>81</v>
      </c>
      <c r="AE140" s="231" t="s">
        <v>82</v>
      </c>
      <c r="AF140" s="231" t="s">
        <v>88</v>
      </c>
      <c r="AG140" s="231" t="s">
        <v>84</v>
      </c>
      <c r="AH140" s="231" t="s">
        <v>86</v>
      </c>
      <c r="AI140" s="231" t="s">
        <v>85</v>
      </c>
      <c r="AJ140" s="225"/>
      <c r="AK140" s="236"/>
      <c r="AL140" s="234"/>
      <c r="AM140" s="234"/>
      <c r="AN140" s="234"/>
      <c r="AO140" s="235"/>
      <c r="AP140" s="229"/>
      <c r="AQ140" s="229"/>
      <c r="AR140" s="229"/>
      <c r="AS140" s="229"/>
      <c r="AT140" s="229"/>
      <c r="AU140" s="229"/>
    </row>
    <row r="141" spans="2:73">
      <c r="B141" s="237" t="s">
        <v>89</v>
      </c>
      <c r="C141" s="225"/>
      <c r="D141" s="231" t="s">
        <v>71</v>
      </c>
      <c r="E141" s="231" t="s">
        <v>80</v>
      </c>
      <c r="F141" s="231" t="s">
        <v>90</v>
      </c>
      <c r="G141" s="231" t="s">
        <v>82</v>
      </c>
      <c r="H141" s="231" t="s">
        <v>83</v>
      </c>
      <c r="I141" s="231" t="s">
        <v>84</v>
      </c>
      <c r="J141" s="231" t="s">
        <v>60</v>
      </c>
      <c r="K141" s="231" t="s">
        <v>85</v>
      </c>
      <c r="L141" s="231"/>
      <c r="M141" s="238"/>
      <c r="N141" s="238"/>
      <c r="O141" s="238"/>
      <c r="P141" s="238"/>
      <c r="Q141" s="239"/>
      <c r="R141" s="229"/>
      <c r="S141" s="229"/>
      <c r="T141" s="229"/>
      <c r="U141" s="229"/>
      <c r="V141" s="229"/>
      <c r="W141" s="229"/>
      <c r="Y141" s="230"/>
      <c r="Z141" s="237" t="s">
        <v>89</v>
      </c>
      <c r="AA141" s="225"/>
      <c r="AB141" s="231" t="s">
        <v>71</v>
      </c>
      <c r="AC141" s="231" t="s">
        <v>80</v>
      </c>
      <c r="AD141" s="231" t="s">
        <v>90</v>
      </c>
      <c r="AE141" s="231" t="s">
        <v>82</v>
      </c>
      <c r="AF141" s="231" t="s">
        <v>83</v>
      </c>
      <c r="AG141" s="231" t="s">
        <v>84</v>
      </c>
      <c r="AH141" s="231" t="s">
        <v>86</v>
      </c>
      <c r="AI141" s="231" t="s">
        <v>85</v>
      </c>
      <c r="AJ141" s="225"/>
      <c r="AK141" s="240"/>
      <c r="AL141" s="238"/>
      <c r="AM141" s="238"/>
      <c r="AN141" s="238"/>
      <c r="AO141" s="239"/>
      <c r="AP141" s="229"/>
      <c r="AQ141" s="229"/>
      <c r="AR141" s="229"/>
      <c r="AS141" s="229"/>
      <c r="AT141" s="229"/>
      <c r="AU141" s="229"/>
    </row>
    <row r="142" spans="2:73" ht="15.75" thickBot="1">
      <c r="B142" s="241" t="s">
        <v>91</v>
      </c>
      <c r="C142" s="225"/>
      <c r="D142" s="231" t="s">
        <v>71</v>
      </c>
      <c r="E142" s="231" t="s">
        <v>80</v>
      </c>
      <c r="F142" s="231" t="s">
        <v>90</v>
      </c>
      <c r="G142" s="231" t="s">
        <v>82</v>
      </c>
      <c r="H142" s="231" t="s">
        <v>88</v>
      </c>
      <c r="I142" s="231" t="s">
        <v>84</v>
      </c>
      <c r="J142" s="231" t="s">
        <v>60</v>
      </c>
      <c r="K142" s="231" t="s">
        <v>85</v>
      </c>
      <c r="L142" s="231"/>
      <c r="M142" s="242"/>
      <c r="N142" s="242"/>
      <c r="O142" s="242"/>
      <c r="P142" s="242"/>
      <c r="Q142" s="243"/>
      <c r="R142" s="229"/>
      <c r="S142" s="229"/>
      <c r="T142" s="229"/>
      <c r="U142" s="229"/>
      <c r="V142" s="229"/>
      <c r="W142" s="229"/>
      <c r="Y142" s="230"/>
      <c r="Z142" s="241" t="s">
        <v>91</v>
      </c>
      <c r="AA142" s="225"/>
      <c r="AB142" s="231" t="s">
        <v>71</v>
      </c>
      <c r="AC142" s="231" t="s">
        <v>80</v>
      </c>
      <c r="AD142" s="231" t="s">
        <v>90</v>
      </c>
      <c r="AE142" s="231" t="s">
        <v>82</v>
      </c>
      <c r="AF142" s="231" t="s">
        <v>88</v>
      </c>
      <c r="AG142" s="231" t="s">
        <v>84</v>
      </c>
      <c r="AH142" s="231" t="s">
        <v>86</v>
      </c>
      <c r="AI142" s="231" t="s">
        <v>85</v>
      </c>
      <c r="AJ142" s="225"/>
      <c r="AK142" s="244"/>
      <c r="AL142" s="242"/>
      <c r="AM142" s="242"/>
      <c r="AN142" s="242"/>
      <c r="AO142" s="243"/>
      <c r="AP142" s="229"/>
      <c r="AQ142" s="229"/>
      <c r="AR142" s="229"/>
      <c r="AS142" s="229"/>
      <c r="AT142" s="229"/>
      <c r="AU142" s="229"/>
    </row>
    <row r="143" spans="2:73">
      <c r="B143" s="245" t="s">
        <v>92</v>
      </c>
      <c r="C143" s="212"/>
      <c r="D143" s="226" t="s">
        <v>71</v>
      </c>
      <c r="E143" s="226" t="s">
        <v>80</v>
      </c>
      <c r="F143" s="226" t="s">
        <v>93</v>
      </c>
      <c r="G143" s="226" t="s">
        <v>94</v>
      </c>
      <c r="H143" s="226" t="s">
        <v>95</v>
      </c>
      <c r="I143" s="226" t="s">
        <v>84</v>
      </c>
      <c r="J143" s="226" t="s">
        <v>51</v>
      </c>
      <c r="K143" s="226" t="s">
        <v>85</v>
      </c>
      <c r="L143" s="226"/>
      <c r="M143" s="246"/>
      <c r="N143" s="246"/>
      <c r="O143" s="246"/>
      <c r="P143" s="246"/>
      <c r="Q143" s="247"/>
      <c r="R143" s="248"/>
      <c r="S143" s="249"/>
      <c r="T143" s="249"/>
      <c r="U143" s="249"/>
      <c r="V143" s="249"/>
      <c r="W143" s="249"/>
      <c r="Y143" s="250"/>
      <c r="Z143" s="245" t="s">
        <v>92</v>
      </c>
      <c r="AA143" s="212"/>
      <c r="AB143" s="226" t="s">
        <v>71</v>
      </c>
      <c r="AC143" s="226" t="s">
        <v>80</v>
      </c>
      <c r="AD143" s="226" t="s">
        <v>93</v>
      </c>
      <c r="AE143" s="226" t="s">
        <v>94</v>
      </c>
      <c r="AF143" s="226" t="s">
        <v>95</v>
      </c>
      <c r="AG143" s="226" t="s">
        <v>84</v>
      </c>
      <c r="AH143" s="226" t="s">
        <v>96</v>
      </c>
      <c r="AI143" s="226" t="s">
        <v>85</v>
      </c>
      <c r="AJ143" s="212"/>
      <c r="AK143" s="251"/>
      <c r="AL143" s="246"/>
      <c r="AM143" s="246"/>
      <c r="AN143" s="246"/>
      <c r="AO143" s="247"/>
      <c r="AP143" s="248"/>
      <c r="AQ143" s="249"/>
      <c r="AR143" s="249"/>
      <c r="AS143" s="249"/>
      <c r="AT143" s="249"/>
      <c r="AU143" s="249"/>
    </row>
    <row r="144" spans="2:73">
      <c r="B144" s="252" t="s">
        <v>97</v>
      </c>
      <c r="C144" s="212"/>
      <c r="D144" s="226" t="s">
        <v>71</v>
      </c>
      <c r="E144" s="226" t="s">
        <v>80</v>
      </c>
      <c r="F144" s="226" t="s">
        <v>93</v>
      </c>
      <c r="G144" s="226" t="s">
        <v>94</v>
      </c>
      <c r="H144" s="226" t="s">
        <v>98</v>
      </c>
      <c r="I144" s="226" t="s">
        <v>84</v>
      </c>
      <c r="J144" s="226" t="s">
        <v>51</v>
      </c>
      <c r="K144" s="226" t="s">
        <v>85</v>
      </c>
      <c r="L144" s="226"/>
      <c r="M144" s="253"/>
      <c r="N144" s="253"/>
      <c r="O144" s="253"/>
      <c r="P144" s="253"/>
      <c r="Q144" s="254"/>
      <c r="R144" s="248"/>
      <c r="S144" s="249"/>
      <c r="T144" s="249"/>
      <c r="U144" s="249"/>
      <c r="V144" s="249"/>
      <c r="W144" s="249"/>
      <c r="Y144" s="250"/>
      <c r="Z144" s="252" t="s">
        <v>97</v>
      </c>
      <c r="AA144" s="212"/>
      <c r="AB144" s="226" t="s">
        <v>71</v>
      </c>
      <c r="AC144" s="226" t="s">
        <v>80</v>
      </c>
      <c r="AD144" s="226" t="s">
        <v>93</v>
      </c>
      <c r="AE144" s="226" t="s">
        <v>94</v>
      </c>
      <c r="AF144" s="226" t="s">
        <v>98</v>
      </c>
      <c r="AG144" s="226" t="s">
        <v>84</v>
      </c>
      <c r="AH144" s="226" t="s">
        <v>96</v>
      </c>
      <c r="AI144" s="226" t="s">
        <v>85</v>
      </c>
      <c r="AJ144" s="212"/>
      <c r="AK144" s="255"/>
      <c r="AL144" s="253"/>
      <c r="AM144" s="253"/>
      <c r="AN144" s="253"/>
      <c r="AO144" s="254"/>
      <c r="AP144" s="248"/>
      <c r="AQ144" s="249"/>
      <c r="AR144" s="249"/>
      <c r="AS144" s="249"/>
      <c r="AT144" s="249"/>
      <c r="AU144" s="249"/>
    </row>
    <row r="145" spans="2:47" ht="15.75" thickBot="1">
      <c r="B145" s="256" t="s">
        <v>99</v>
      </c>
      <c r="C145" s="257"/>
      <c r="D145" s="258" t="s">
        <v>71</v>
      </c>
      <c r="E145" s="258" t="s">
        <v>80</v>
      </c>
      <c r="F145" s="258" t="s">
        <v>93</v>
      </c>
      <c r="G145" s="258" t="s">
        <v>94</v>
      </c>
      <c r="H145" s="258" t="s">
        <v>100</v>
      </c>
      <c r="I145" s="258" t="s">
        <v>84</v>
      </c>
      <c r="J145" s="258" t="s">
        <v>51</v>
      </c>
      <c r="K145" s="258" t="s">
        <v>85</v>
      </c>
      <c r="L145" s="258"/>
      <c r="M145" s="259"/>
      <c r="N145" s="259"/>
      <c r="O145" s="259"/>
      <c r="P145" s="260"/>
      <c r="Q145" s="261"/>
      <c r="R145" s="249"/>
      <c r="S145" s="249"/>
      <c r="T145" s="249"/>
      <c r="U145" s="249"/>
      <c r="V145" s="249"/>
      <c r="W145" s="249"/>
      <c r="Y145" s="250"/>
      <c r="Z145" s="256" t="s">
        <v>99</v>
      </c>
      <c r="AA145" s="257"/>
      <c r="AB145" s="258" t="s">
        <v>71</v>
      </c>
      <c r="AC145" s="258" t="s">
        <v>80</v>
      </c>
      <c r="AD145" s="258" t="s">
        <v>93</v>
      </c>
      <c r="AE145" s="258" t="s">
        <v>94</v>
      </c>
      <c r="AF145" s="258" t="s">
        <v>100</v>
      </c>
      <c r="AG145" s="258" t="s">
        <v>84</v>
      </c>
      <c r="AH145" s="258" t="s">
        <v>96</v>
      </c>
      <c r="AI145" s="258" t="s">
        <v>85</v>
      </c>
      <c r="AJ145" s="257"/>
      <c r="AK145" s="262"/>
      <c r="AL145" s="259"/>
      <c r="AM145" s="259"/>
      <c r="AN145" s="259"/>
      <c r="AO145" s="261"/>
      <c r="AP145" s="249"/>
      <c r="AQ145" s="249"/>
      <c r="AR145" s="249"/>
      <c r="AS145" s="249"/>
      <c r="AT145" s="249"/>
      <c r="AU145" s="249"/>
    </row>
    <row r="146" spans="2:47" ht="16.5" thickBot="1">
      <c r="B146" s="11"/>
      <c r="R146" s="263"/>
      <c r="S146" s="263"/>
      <c r="T146" s="263"/>
      <c r="U146" s="263"/>
      <c r="V146" s="263"/>
      <c r="W146" s="263"/>
    </row>
    <row r="147" spans="2:47" ht="16.5" thickBot="1">
      <c r="B147" s="190" t="s">
        <v>101</v>
      </c>
      <c r="C147" s="191"/>
      <c r="D147" s="191"/>
      <c r="E147" s="191"/>
      <c r="F147" s="191"/>
      <c r="G147" s="191"/>
      <c r="H147" s="191"/>
      <c r="I147" s="191"/>
      <c r="J147" s="191"/>
      <c r="K147" s="191"/>
      <c r="L147" s="191"/>
      <c r="M147" s="264"/>
      <c r="N147" s="264"/>
      <c r="O147" s="265"/>
      <c r="P147" s="265"/>
      <c r="Q147" s="266"/>
      <c r="R147" s="267"/>
      <c r="S147" s="267"/>
      <c r="T147" s="267"/>
      <c r="U147" s="267"/>
      <c r="V147" s="267"/>
      <c r="W147" s="267"/>
      <c r="Y147" s="267"/>
      <c r="Z147" s="267"/>
      <c r="AA147" s="267"/>
      <c r="AB147" s="267"/>
      <c r="AC147" s="267"/>
      <c r="AD147" s="267"/>
      <c r="AE147" s="267"/>
      <c r="AF147" s="267"/>
      <c r="AG147" s="267"/>
      <c r="AH147" s="267"/>
      <c r="AI147" s="267"/>
      <c r="AJ147" s="267"/>
    </row>
    <row r="148" spans="2:47" s="205" customFormat="1" ht="16.5" hidden="1" thickBot="1">
      <c r="B148" s="268" t="s">
        <v>68</v>
      </c>
      <c r="C148" s="201"/>
      <c r="D148" s="201">
        <v>1</v>
      </c>
      <c r="E148" s="201"/>
      <c r="F148" s="201"/>
      <c r="G148" s="201"/>
      <c r="H148" s="201"/>
      <c r="I148" s="201"/>
      <c r="J148" s="201"/>
      <c r="K148" s="201"/>
      <c r="L148" s="201"/>
      <c r="M148" s="209"/>
      <c r="N148" s="209"/>
      <c r="O148" s="269"/>
      <c r="P148" s="269"/>
      <c r="Q148" s="270"/>
      <c r="R148" s="269"/>
      <c r="S148" s="269"/>
      <c r="T148" s="269"/>
      <c r="U148" s="269"/>
      <c r="V148" s="269"/>
      <c r="W148" s="269"/>
      <c r="Y148" s="269"/>
      <c r="Z148" s="269"/>
      <c r="AA148" s="269"/>
      <c r="AB148" s="269"/>
      <c r="AC148" s="269"/>
      <c r="AD148" s="269"/>
      <c r="AE148" s="269"/>
      <c r="AF148" s="269"/>
      <c r="AG148" s="269"/>
      <c r="AH148" s="269"/>
      <c r="AI148" s="269"/>
      <c r="AJ148" s="269"/>
    </row>
    <row r="149" spans="2:47" s="205" customFormat="1" ht="16.5" hidden="1" thickBot="1">
      <c r="B149" s="268"/>
      <c r="C149" s="201"/>
      <c r="D149" s="201"/>
      <c r="E149" s="201"/>
      <c r="F149" s="201"/>
      <c r="G149" s="201"/>
      <c r="H149" s="201"/>
      <c r="I149" s="201"/>
      <c r="J149" s="201"/>
      <c r="K149" s="201"/>
      <c r="L149" s="201"/>
      <c r="M149" s="209"/>
      <c r="N149" s="209"/>
      <c r="O149" s="269"/>
      <c r="P149" s="269"/>
      <c r="Q149" s="270"/>
      <c r="R149" s="269"/>
      <c r="S149" s="269"/>
      <c r="T149" s="269"/>
      <c r="U149" s="269"/>
      <c r="V149" s="269"/>
      <c r="W149" s="269"/>
      <c r="Y149" s="269"/>
      <c r="Z149" s="269"/>
      <c r="AA149" s="269"/>
      <c r="AB149" s="269"/>
      <c r="AC149" s="269"/>
      <c r="AD149" s="269"/>
      <c r="AE149" s="269"/>
      <c r="AF149" s="269"/>
      <c r="AG149" s="269"/>
      <c r="AH149" s="269"/>
      <c r="AI149" s="269"/>
      <c r="AJ149" s="269"/>
    </row>
    <row r="150" spans="2:47" ht="26.25" thickBot="1">
      <c r="B150" s="114"/>
      <c r="C150" s="271"/>
      <c r="D150" s="271"/>
      <c r="E150" s="271"/>
      <c r="F150" s="271"/>
      <c r="G150" s="271"/>
      <c r="H150" s="271"/>
      <c r="I150" s="271"/>
      <c r="J150" s="271"/>
      <c r="K150" s="271"/>
      <c r="L150" s="271"/>
      <c r="M150" s="219" t="s">
        <v>102</v>
      </c>
      <c r="N150" s="272" t="s">
        <v>102</v>
      </c>
      <c r="O150" s="220" t="s">
        <v>102</v>
      </c>
      <c r="P150" s="220" t="s">
        <v>102</v>
      </c>
      <c r="Q150" s="216" t="s">
        <v>102</v>
      </c>
      <c r="R150" s="212"/>
      <c r="S150" s="212"/>
      <c r="T150" s="212"/>
      <c r="U150" s="212"/>
      <c r="V150" s="212"/>
      <c r="W150" s="212"/>
      <c r="Y150" s="217"/>
      <c r="Z150" s="217"/>
      <c r="AA150" s="217"/>
      <c r="AB150" s="217"/>
      <c r="AC150" s="217"/>
      <c r="AD150" s="217"/>
      <c r="AE150" s="217"/>
      <c r="AF150" s="217"/>
      <c r="AG150" s="217"/>
      <c r="AH150" s="217"/>
      <c r="AI150" s="217"/>
      <c r="AJ150" s="217"/>
    </row>
    <row r="151" spans="2:47" ht="15.75" thickBot="1">
      <c r="B151" s="211" t="s">
        <v>25</v>
      </c>
      <c r="C151" s="212"/>
      <c r="D151" s="273" t="s">
        <v>71</v>
      </c>
      <c r="E151" s="273" t="s">
        <v>72</v>
      </c>
      <c r="F151" s="273" t="s">
        <v>73</v>
      </c>
      <c r="G151" s="273" t="s">
        <v>74</v>
      </c>
      <c r="H151" s="273" t="s">
        <v>75</v>
      </c>
      <c r="I151" s="273" t="s">
        <v>76</v>
      </c>
      <c r="J151" s="273" t="s">
        <v>77</v>
      </c>
      <c r="K151" s="273" t="s">
        <v>78</v>
      </c>
      <c r="L151" s="273"/>
      <c r="M151" s="221" t="str">
        <f t="array" ref="M151:Q151">Years</f>
        <v>2008/09</v>
      </c>
      <c r="N151" s="222" t="str">
        <v>2009/10</v>
      </c>
      <c r="O151" s="222" t="str">
        <v>2010/11</v>
      </c>
      <c r="P151" s="222" t="str">
        <v>2011/12</v>
      </c>
      <c r="Q151" s="223" t="str">
        <v>2012/13</v>
      </c>
      <c r="R151" s="212"/>
      <c r="S151" s="212"/>
      <c r="T151" s="212"/>
      <c r="U151" s="212"/>
      <c r="V151" s="212"/>
      <c r="W151" s="212"/>
      <c r="Y151" s="212"/>
      <c r="Z151" s="212"/>
      <c r="AA151" s="212"/>
      <c r="AB151" s="212"/>
      <c r="AC151" s="212"/>
      <c r="AD151" s="212"/>
      <c r="AE151" s="212"/>
      <c r="AF151" s="212"/>
      <c r="AG151" s="212"/>
      <c r="AH151" s="212"/>
      <c r="AI151" s="212"/>
      <c r="AJ151" s="212"/>
    </row>
    <row r="152" spans="2:47">
      <c r="B152" s="274" t="s">
        <v>103</v>
      </c>
      <c r="C152" s="225"/>
      <c r="D152" s="226" t="s">
        <v>71</v>
      </c>
      <c r="E152" s="226" t="s">
        <v>80</v>
      </c>
      <c r="F152" s="226" t="s">
        <v>81</v>
      </c>
      <c r="G152" s="226" t="s">
        <v>82</v>
      </c>
      <c r="H152" s="226" t="s">
        <v>58</v>
      </c>
      <c r="I152" s="226" t="s">
        <v>104</v>
      </c>
      <c r="J152" s="226" t="s">
        <v>105</v>
      </c>
      <c r="K152" s="226" t="s">
        <v>106</v>
      </c>
      <c r="L152" s="226"/>
      <c r="M152" s="275"/>
      <c r="N152" s="276"/>
      <c r="O152" s="276"/>
      <c r="P152" s="276"/>
      <c r="Q152" s="277"/>
      <c r="R152" s="249"/>
      <c r="S152" s="249"/>
      <c r="T152" s="249"/>
      <c r="U152" s="249"/>
      <c r="V152" s="249"/>
      <c r="W152" s="249"/>
      <c r="Y152" s="250"/>
      <c r="Z152" s="250"/>
      <c r="AA152" s="250"/>
      <c r="AB152" s="250"/>
      <c r="AC152" s="250"/>
      <c r="AD152" s="250"/>
      <c r="AE152" s="250"/>
      <c r="AF152" s="250"/>
      <c r="AG152" s="250"/>
      <c r="AH152" s="250"/>
      <c r="AI152" s="250"/>
      <c r="AJ152" s="250"/>
    </row>
    <row r="153" spans="2:47">
      <c r="B153" s="278" t="s">
        <v>107</v>
      </c>
      <c r="C153" s="225"/>
      <c r="D153" s="226" t="s">
        <v>71</v>
      </c>
      <c r="E153" s="226" t="s">
        <v>80</v>
      </c>
      <c r="F153" s="226" t="s">
        <v>81</v>
      </c>
      <c r="G153" s="226" t="s">
        <v>82</v>
      </c>
      <c r="H153" s="226" t="s">
        <v>58</v>
      </c>
      <c r="I153" s="226" t="s">
        <v>104</v>
      </c>
      <c r="J153" s="226" t="s">
        <v>105</v>
      </c>
      <c r="K153" s="226" t="s">
        <v>106</v>
      </c>
      <c r="L153" s="226"/>
      <c r="M153" s="279"/>
      <c r="N153" s="280"/>
      <c r="O153" s="280"/>
      <c r="P153" s="280"/>
      <c r="Q153" s="281"/>
      <c r="R153" s="249"/>
      <c r="S153" s="249"/>
      <c r="T153" s="249"/>
      <c r="U153" s="249"/>
      <c r="V153" s="249"/>
      <c r="W153" s="249"/>
      <c r="Y153" s="250"/>
      <c r="Z153" s="250"/>
      <c r="AA153" s="250"/>
      <c r="AB153" s="250"/>
      <c r="AC153" s="250"/>
      <c r="AD153" s="250"/>
      <c r="AE153" s="250"/>
      <c r="AF153" s="250"/>
      <c r="AG153" s="250"/>
      <c r="AH153" s="250"/>
      <c r="AI153" s="250"/>
      <c r="AJ153" s="250"/>
    </row>
    <row r="154" spans="2:47" ht="15.75" thickBot="1">
      <c r="B154" s="282" t="s">
        <v>108</v>
      </c>
      <c r="C154" s="225"/>
      <c r="D154" s="226" t="s">
        <v>71</v>
      </c>
      <c r="E154" s="226" t="s">
        <v>80</v>
      </c>
      <c r="F154" s="226" t="s">
        <v>81</v>
      </c>
      <c r="G154" s="226" t="s">
        <v>82</v>
      </c>
      <c r="H154" s="226" t="s">
        <v>109</v>
      </c>
      <c r="I154" s="226" t="s">
        <v>104</v>
      </c>
      <c r="J154" s="226" t="s">
        <v>105</v>
      </c>
      <c r="K154" s="226" t="s">
        <v>106</v>
      </c>
      <c r="L154" s="226"/>
      <c r="M154" s="283"/>
      <c r="N154" s="284"/>
      <c r="O154" s="284"/>
      <c r="P154" s="284"/>
      <c r="Q154" s="285"/>
      <c r="R154" s="249"/>
      <c r="S154" s="249"/>
      <c r="T154" s="249"/>
      <c r="U154" s="249"/>
      <c r="V154" s="249"/>
      <c r="W154" s="249"/>
      <c r="Y154" s="250"/>
      <c r="Z154" s="250"/>
      <c r="AA154" s="250"/>
      <c r="AB154" s="250"/>
      <c r="AC154" s="250"/>
      <c r="AD154" s="250"/>
      <c r="AE154" s="250"/>
      <c r="AF154" s="250"/>
      <c r="AG154" s="250"/>
      <c r="AH154" s="250"/>
      <c r="AI154" s="250"/>
      <c r="AJ154" s="250"/>
    </row>
    <row r="155" spans="2:47">
      <c r="B155" s="237" t="s">
        <v>110</v>
      </c>
      <c r="C155" s="225"/>
      <c r="D155" s="231" t="s">
        <v>71</v>
      </c>
      <c r="E155" s="231" t="s">
        <v>80</v>
      </c>
      <c r="F155" s="231" t="s">
        <v>90</v>
      </c>
      <c r="G155" s="231" t="s">
        <v>82</v>
      </c>
      <c r="H155" s="231" t="s">
        <v>83</v>
      </c>
      <c r="I155" s="231" t="s">
        <v>84</v>
      </c>
      <c r="J155" s="231" t="s">
        <v>60</v>
      </c>
      <c r="K155" s="231" t="s">
        <v>85</v>
      </c>
      <c r="L155" s="231"/>
      <c r="M155" s="286"/>
      <c r="N155" s="287"/>
      <c r="O155" s="287"/>
      <c r="P155" s="287"/>
      <c r="Q155" s="288"/>
      <c r="R155" s="229"/>
      <c r="S155" s="229"/>
      <c r="T155" s="229"/>
      <c r="U155" s="229"/>
      <c r="V155" s="229"/>
      <c r="W155" s="229"/>
      <c r="Y155" s="230"/>
      <c r="Z155" s="230"/>
      <c r="AA155" s="230"/>
      <c r="AB155" s="230"/>
      <c r="AC155" s="230"/>
      <c r="AD155" s="230"/>
      <c r="AE155" s="230"/>
      <c r="AF155" s="230"/>
      <c r="AG155" s="230"/>
      <c r="AH155" s="230"/>
      <c r="AI155" s="230"/>
      <c r="AJ155" s="230"/>
      <c r="AK155" s="230"/>
      <c r="AL155" s="230"/>
      <c r="AM155" s="230"/>
      <c r="AN155" s="230"/>
      <c r="AO155" s="289"/>
    </row>
    <row r="156" spans="2:47">
      <c r="B156" s="290" t="s">
        <v>111</v>
      </c>
      <c r="C156" s="225"/>
      <c r="D156" s="231" t="s">
        <v>71</v>
      </c>
      <c r="E156" s="231" t="s">
        <v>80</v>
      </c>
      <c r="F156" s="231" t="s">
        <v>90</v>
      </c>
      <c r="G156" s="231" t="s">
        <v>82</v>
      </c>
      <c r="H156" s="231" t="s">
        <v>88</v>
      </c>
      <c r="I156" s="231" t="s">
        <v>84</v>
      </c>
      <c r="J156" s="231" t="s">
        <v>60</v>
      </c>
      <c r="K156" s="231" t="s">
        <v>85</v>
      </c>
      <c r="L156" s="231"/>
      <c r="M156" s="291"/>
      <c r="N156" s="292"/>
      <c r="O156" s="292"/>
      <c r="P156" s="292"/>
      <c r="Q156" s="293"/>
      <c r="R156" s="229"/>
      <c r="S156" s="229"/>
      <c r="T156" s="229"/>
      <c r="U156" s="229"/>
      <c r="V156" s="229"/>
      <c r="W156" s="229"/>
      <c r="Y156" s="230"/>
      <c r="Z156" s="230"/>
      <c r="AA156" s="230"/>
      <c r="AB156" s="230"/>
      <c r="AC156" s="230"/>
      <c r="AD156" s="230"/>
      <c r="AE156" s="230"/>
      <c r="AF156" s="230"/>
      <c r="AG156" s="230"/>
      <c r="AH156" s="230"/>
      <c r="AI156" s="230"/>
      <c r="AJ156" s="230"/>
      <c r="AK156" s="230"/>
      <c r="AL156" s="230"/>
      <c r="AM156" s="230"/>
      <c r="AN156" s="230"/>
      <c r="AO156" s="289"/>
    </row>
    <row r="157" spans="2:47" ht="15.75" thickBot="1">
      <c r="B157" s="294" t="s">
        <v>112</v>
      </c>
      <c r="C157" s="225"/>
      <c r="D157" s="226" t="s">
        <v>71</v>
      </c>
      <c r="E157" s="226" t="s">
        <v>80</v>
      </c>
      <c r="F157" s="226" t="s">
        <v>90</v>
      </c>
      <c r="G157" s="226" t="s">
        <v>113</v>
      </c>
      <c r="H157" s="226" t="s">
        <v>109</v>
      </c>
      <c r="I157" s="226" t="s">
        <v>104</v>
      </c>
      <c r="J157" s="226" t="s">
        <v>105</v>
      </c>
      <c r="K157" s="226" t="s">
        <v>106</v>
      </c>
      <c r="L157" s="226"/>
      <c r="M157" s="295"/>
      <c r="N157" s="296"/>
      <c r="O157" s="296"/>
      <c r="P157" s="296"/>
      <c r="Q157" s="297"/>
      <c r="R157" s="229"/>
      <c r="S157" s="229"/>
      <c r="T157" s="229"/>
      <c r="U157" s="229"/>
      <c r="V157" s="229"/>
      <c r="W157" s="229"/>
      <c r="Y157" s="230"/>
      <c r="Z157" s="230"/>
      <c r="AA157" s="230"/>
      <c r="AB157" s="230"/>
      <c r="AC157" s="230"/>
      <c r="AD157" s="230"/>
      <c r="AE157" s="230"/>
      <c r="AF157" s="230"/>
      <c r="AG157" s="230"/>
      <c r="AH157" s="230"/>
      <c r="AI157" s="230"/>
      <c r="AJ157" s="230"/>
      <c r="AK157" s="230"/>
      <c r="AL157" s="230"/>
      <c r="AM157" s="230"/>
      <c r="AN157" s="230"/>
      <c r="AO157" s="289"/>
    </row>
    <row r="158" spans="2:47">
      <c r="B158" s="274" t="s">
        <v>114</v>
      </c>
      <c r="C158" s="212"/>
      <c r="D158" s="226" t="s">
        <v>71</v>
      </c>
      <c r="E158" s="226" t="s">
        <v>80</v>
      </c>
      <c r="F158" s="226" t="s">
        <v>93</v>
      </c>
      <c r="G158" s="226" t="s">
        <v>94</v>
      </c>
      <c r="H158" s="226" t="s">
        <v>95</v>
      </c>
      <c r="I158" s="226" t="s">
        <v>115</v>
      </c>
      <c r="J158" s="226" t="s">
        <v>105</v>
      </c>
      <c r="K158" s="226" t="s">
        <v>106</v>
      </c>
      <c r="L158" s="226"/>
      <c r="M158" s="275"/>
      <c r="N158" s="276"/>
      <c r="O158" s="276"/>
      <c r="P158" s="276"/>
      <c r="Q158" s="277"/>
      <c r="R158" s="249"/>
      <c r="S158" s="249"/>
      <c r="T158" s="249"/>
      <c r="U158" s="249"/>
      <c r="V158" s="249"/>
      <c r="W158" s="249"/>
      <c r="Y158" s="250"/>
      <c r="Z158" s="250"/>
      <c r="AA158" s="250"/>
      <c r="AB158" s="250"/>
      <c r="AC158" s="250"/>
      <c r="AD158" s="250"/>
      <c r="AE158" s="250"/>
      <c r="AF158" s="250"/>
      <c r="AG158" s="250"/>
      <c r="AH158" s="250"/>
      <c r="AI158" s="250"/>
      <c r="AJ158" s="250"/>
    </row>
    <row r="159" spans="2:47">
      <c r="B159" s="278" t="s">
        <v>116</v>
      </c>
      <c r="C159" s="212"/>
      <c r="D159" s="226" t="s">
        <v>71</v>
      </c>
      <c r="E159" s="226" t="s">
        <v>80</v>
      </c>
      <c r="F159" s="226" t="s">
        <v>93</v>
      </c>
      <c r="G159" s="226" t="s">
        <v>94</v>
      </c>
      <c r="H159" s="226" t="s">
        <v>98</v>
      </c>
      <c r="I159" s="226" t="s">
        <v>115</v>
      </c>
      <c r="J159" s="226" t="s">
        <v>105</v>
      </c>
      <c r="K159" s="226" t="s">
        <v>106</v>
      </c>
      <c r="L159" s="226"/>
      <c r="M159" s="279"/>
      <c r="N159" s="280"/>
      <c r="O159" s="280"/>
      <c r="P159" s="280"/>
      <c r="Q159" s="281"/>
      <c r="R159" s="249"/>
      <c r="S159" s="249"/>
      <c r="T159" s="249"/>
      <c r="U159" s="249"/>
      <c r="V159" s="249"/>
      <c r="W159" s="249"/>
      <c r="Y159" s="250"/>
      <c r="Z159" s="250"/>
      <c r="AA159" s="250"/>
      <c r="AB159" s="250"/>
      <c r="AC159" s="250"/>
      <c r="AD159" s="250"/>
      <c r="AE159" s="250"/>
      <c r="AF159" s="250"/>
      <c r="AG159" s="250"/>
      <c r="AH159" s="250"/>
      <c r="AI159" s="250"/>
      <c r="AJ159" s="250"/>
    </row>
    <row r="160" spans="2:47" ht="15.75" thickBot="1">
      <c r="B160" s="256" t="s">
        <v>117</v>
      </c>
      <c r="C160" s="257"/>
      <c r="D160" s="258" t="s">
        <v>71</v>
      </c>
      <c r="E160" s="258" t="s">
        <v>80</v>
      </c>
      <c r="F160" s="258" t="s">
        <v>93</v>
      </c>
      <c r="G160" s="258" t="s">
        <v>94</v>
      </c>
      <c r="H160" s="258" t="s">
        <v>100</v>
      </c>
      <c r="I160" s="258" t="s">
        <v>115</v>
      </c>
      <c r="J160" s="258" t="s">
        <v>105</v>
      </c>
      <c r="K160" s="258" t="s">
        <v>106</v>
      </c>
      <c r="L160" s="258"/>
      <c r="M160" s="298"/>
      <c r="N160" s="299"/>
      <c r="O160" s="299"/>
      <c r="P160" s="299"/>
      <c r="Q160" s="300"/>
      <c r="R160" s="249"/>
      <c r="S160" s="249"/>
      <c r="T160" s="249"/>
      <c r="U160" s="249"/>
      <c r="V160" s="249"/>
      <c r="W160" s="249"/>
      <c r="Y160" s="250"/>
      <c r="Z160" s="250"/>
      <c r="AA160" s="250"/>
      <c r="AB160" s="250"/>
      <c r="AC160" s="250"/>
      <c r="AD160" s="250"/>
      <c r="AE160" s="250"/>
      <c r="AF160" s="250"/>
      <c r="AG160" s="250"/>
      <c r="AH160" s="250"/>
      <c r="AI160" s="250"/>
      <c r="AJ160" s="250"/>
    </row>
    <row r="162" spans="2:58">
      <c r="AW162" s="109"/>
      <c r="AX162" s="109"/>
      <c r="AY162" s="109"/>
      <c r="AZ162" s="109"/>
      <c r="BA162" s="109"/>
      <c r="BB162" s="109"/>
    </row>
    <row r="163" spans="2:58">
      <c r="B163" s="109"/>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c r="AA163" s="109"/>
      <c r="AB163" s="109"/>
      <c r="AC163" s="109"/>
      <c r="AD163" s="109"/>
      <c r="AE163" s="109"/>
      <c r="AF163" s="109"/>
      <c r="AG163" s="109"/>
      <c r="AH163" s="109"/>
      <c r="AI163" s="109"/>
      <c r="AJ163" s="109"/>
      <c r="AK163" s="109"/>
      <c r="AL163" s="109"/>
      <c r="AM163" s="109"/>
      <c r="AN163" s="109"/>
      <c r="AO163" s="109"/>
      <c r="AW163" s="109"/>
      <c r="AX163" s="109"/>
      <c r="AY163" s="109"/>
      <c r="AZ163" s="109"/>
      <c r="BA163" s="109"/>
      <c r="BB163" s="109"/>
    </row>
    <row r="164" spans="2:58">
      <c r="B164" s="109"/>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c r="Z164" s="109"/>
      <c r="AA164" s="109"/>
      <c r="AB164" s="109"/>
      <c r="AC164" s="109"/>
      <c r="AD164" s="109"/>
      <c r="AE164" s="109"/>
      <c r="AF164" s="109"/>
      <c r="AG164" s="109"/>
      <c r="AH164" s="109"/>
      <c r="AI164" s="109"/>
      <c r="AJ164" s="109"/>
      <c r="AK164" s="109"/>
      <c r="AL164" s="109"/>
      <c r="AM164" s="109"/>
      <c r="AN164" s="109"/>
      <c r="AO164" s="109"/>
      <c r="AW164" s="109"/>
      <c r="AX164" s="109"/>
      <c r="AY164" s="109"/>
      <c r="AZ164" s="109"/>
      <c r="BA164" s="109"/>
      <c r="BB164" s="109"/>
    </row>
    <row r="165" spans="2:58">
      <c r="B165" s="109"/>
      <c r="C165" s="109"/>
      <c r="D165" s="109"/>
      <c r="E165" s="109"/>
      <c r="F165" s="109"/>
      <c r="G165" s="109"/>
      <c r="H165" s="109"/>
      <c r="I165" s="109"/>
      <c r="J165" s="109"/>
      <c r="K165" s="109"/>
      <c r="L165" s="109"/>
      <c r="M165" s="109"/>
      <c r="N165" s="109"/>
      <c r="O165" s="109"/>
      <c r="P165" s="109"/>
      <c r="Q165" s="109"/>
      <c r="R165" s="109"/>
      <c r="S165" s="109"/>
      <c r="T165" s="109"/>
      <c r="U165" s="109"/>
      <c r="V165" s="109"/>
      <c r="W165" s="109"/>
      <c r="X165" s="109"/>
      <c r="Y165" s="109"/>
      <c r="Z165" s="109"/>
      <c r="AA165" s="109"/>
      <c r="AB165" s="109"/>
      <c r="AC165" s="109"/>
      <c r="AD165" s="109"/>
      <c r="AE165" s="109"/>
      <c r="AF165" s="109"/>
      <c r="AG165" s="109"/>
      <c r="AH165" s="109"/>
      <c r="AI165" s="109"/>
      <c r="AJ165" s="109"/>
      <c r="AK165" s="109"/>
      <c r="AL165" s="109"/>
      <c r="AM165" s="109"/>
      <c r="AN165" s="109"/>
      <c r="AO165" s="109"/>
      <c r="AW165" s="109"/>
      <c r="AX165" s="109"/>
      <c r="AY165" s="109"/>
      <c r="AZ165" s="109"/>
      <c r="BA165" s="109"/>
      <c r="BB165" s="109"/>
    </row>
    <row r="166" spans="2:58">
      <c r="B166" s="109"/>
      <c r="C166" s="109"/>
      <c r="D166" s="109"/>
      <c r="E166" s="109"/>
      <c r="F166" s="109"/>
      <c r="G166" s="109"/>
      <c r="H166" s="109"/>
      <c r="I166" s="109"/>
      <c r="J166" s="109"/>
      <c r="K166" s="109"/>
      <c r="L166" s="109"/>
      <c r="M166" s="109"/>
      <c r="N166" s="109"/>
      <c r="O166" s="109"/>
      <c r="P166" s="109"/>
      <c r="Q166" s="109"/>
      <c r="R166" s="109"/>
      <c r="S166" s="109"/>
      <c r="T166" s="109"/>
      <c r="U166" s="109"/>
      <c r="V166" s="109"/>
      <c r="W166" s="109"/>
      <c r="X166" s="109"/>
      <c r="Y166" s="109"/>
      <c r="Z166" s="109"/>
      <c r="AA166" s="109"/>
      <c r="AB166" s="109"/>
      <c r="AC166" s="109"/>
      <c r="AD166" s="109"/>
      <c r="AE166" s="109"/>
      <c r="AF166" s="109"/>
      <c r="AG166" s="109"/>
      <c r="AH166" s="109"/>
      <c r="AI166" s="109"/>
      <c r="AJ166" s="109"/>
      <c r="AK166" s="109"/>
      <c r="AL166" s="109"/>
      <c r="AM166" s="109"/>
      <c r="AN166" s="109"/>
      <c r="AO166" s="109"/>
      <c r="AW166" s="109"/>
      <c r="AX166" s="109"/>
      <c r="AY166" s="109"/>
      <c r="AZ166" s="109"/>
      <c r="BA166" s="109"/>
      <c r="BB166" s="109"/>
    </row>
    <row r="167" spans="2:58">
      <c r="B167" s="109"/>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c r="Z167" s="109"/>
      <c r="AA167" s="109"/>
      <c r="AB167" s="109"/>
      <c r="AC167" s="109"/>
      <c r="AD167" s="109"/>
      <c r="AE167" s="109"/>
      <c r="AF167" s="109"/>
      <c r="AG167" s="109"/>
      <c r="AH167" s="109"/>
      <c r="AI167" s="109"/>
      <c r="AJ167" s="109"/>
      <c r="AK167" s="109"/>
      <c r="AL167" s="109"/>
      <c r="AM167" s="109"/>
      <c r="AN167" s="109"/>
      <c r="AO167" s="109"/>
      <c r="AQ167" s="109"/>
      <c r="AR167" s="109"/>
      <c r="AS167" s="109"/>
      <c r="AT167" s="109"/>
      <c r="AU167" s="109"/>
      <c r="AV167" s="109"/>
      <c r="AW167" s="109"/>
      <c r="AX167" s="109"/>
      <c r="AY167" s="109"/>
      <c r="AZ167" s="109"/>
      <c r="BA167" s="109"/>
      <c r="BB167" s="109"/>
    </row>
    <row r="168" spans="2:58" ht="15.75">
      <c r="B168" s="11" t="s">
        <v>118</v>
      </c>
      <c r="C168" s="11"/>
      <c r="D168" s="11"/>
      <c r="E168" s="11"/>
      <c r="F168" s="11"/>
      <c r="G168" s="11"/>
      <c r="H168" s="11"/>
      <c r="I168" s="11"/>
      <c r="J168" s="11"/>
      <c r="K168" s="11"/>
      <c r="L168" s="11"/>
      <c r="M168" s="11"/>
      <c r="N168" s="109"/>
      <c r="O168" s="109"/>
      <c r="P168" s="109"/>
      <c r="Q168" s="109"/>
      <c r="R168" s="109"/>
      <c r="S168" s="109"/>
      <c r="T168" s="109"/>
      <c r="U168" s="109"/>
      <c r="V168" s="109"/>
      <c r="W168" s="109"/>
      <c r="X168" s="109"/>
      <c r="Y168" s="109"/>
      <c r="Z168" s="109"/>
      <c r="AA168" s="109"/>
      <c r="AB168" s="109"/>
      <c r="AC168" s="109"/>
      <c r="AD168" s="109"/>
      <c r="AE168" s="109"/>
      <c r="AF168" s="109"/>
      <c r="AG168" s="109"/>
      <c r="AH168" s="109"/>
      <c r="AI168" s="109"/>
      <c r="AJ168" s="109"/>
      <c r="AK168" s="109"/>
      <c r="AL168" s="109"/>
      <c r="AM168" s="109"/>
      <c r="AN168" s="109"/>
      <c r="AO168" s="109"/>
      <c r="AP168" s="109"/>
      <c r="AQ168" s="109"/>
      <c r="AR168" s="109"/>
      <c r="AS168" s="109"/>
      <c r="AT168" s="109"/>
      <c r="AU168" s="109"/>
      <c r="AV168" s="109"/>
      <c r="AW168" s="109"/>
      <c r="AX168" s="109"/>
      <c r="AY168" s="109"/>
      <c r="AZ168" s="109"/>
      <c r="BA168" s="109"/>
      <c r="BB168" s="109"/>
      <c r="BC168" s="109"/>
    </row>
    <row r="169" spans="2:58" ht="15.75" thickBot="1">
      <c r="B169" s="301"/>
      <c r="C169" s="301"/>
      <c r="D169" s="301"/>
      <c r="E169" s="301"/>
      <c r="F169" s="301"/>
      <c r="G169" s="301"/>
      <c r="H169" s="301"/>
      <c r="I169" s="301"/>
      <c r="J169" s="301"/>
      <c r="K169" s="301"/>
      <c r="L169" s="301"/>
      <c r="M169" s="301"/>
      <c r="N169" s="302"/>
      <c r="O169" s="302"/>
      <c r="P169" s="302"/>
      <c r="Q169" s="302"/>
      <c r="R169" s="302"/>
      <c r="S169" s="303"/>
      <c r="T169" s="303"/>
      <c r="U169" s="303"/>
      <c r="V169" s="303"/>
      <c r="W169" s="303"/>
      <c r="X169" s="303"/>
      <c r="Y169" s="303"/>
      <c r="Z169" s="303"/>
      <c r="AA169" s="302"/>
      <c r="AB169" s="302"/>
      <c r="AC169" s="302"/>
      <c r="AD169" s="302"/>
      <c r="AE169" s="302"/>
      <c r="AF169" s="302"/>
      <c r="AG169" s="302"/>
      <c r="AH169" s="302"/>
      <c r="AI169" s="302"/>
      <c r="AJ169" s="302"/>
      <c r="AK169" s="109"/>
      <c r="AL169" s="109"/>
      <c r="AM169" s="109"/>
      <c r="AN169" s="109"/>
      <c r="AO169" s="109"/>
      <c r="AP169" s="109"/>
      <c r="AQ169" s="109"/>
      <c r="AR169" s="109"/>
      <c r="AS169" s="109"/>
      <c r="AT169" s="109"/>
      <c r="AU169" s="109"/>
      <c r="AV169" s="109"/>
      <c r="AW169" s="109"/>
      <c r="AX169" s="109"/>
      <c r="AY169" s="109"/>
      <c r="AZ169" s="109"/>
      <c r="BA169" s="109"/>
      <c r="BB169" s="109"/>
      <c r="BC169" s="109"/>
    </row>
    <row r="170" spans="2:58">
      <c r="B170" s="304" t="s">
        <v>119</v>
      </c>
      <c r="C170" s="305"/>
      <c r="D170" s="305"/>
      <c r="E170" s="305"/>
      <c r="F170" s="305"/>
      <c r="G170" s="305"/>
      <c r="H170" s="305"/>
      <c r="I170" s="305"/>
      <c r="J170" s="305"/>
      <c r="K170" s="305"/>
      <c r="L170" s="305"/>
      <c r="M170" s="306" t="str">
        <f t="array" ref="M170:Q170">Years</f>
        <v>2008/09</v>
      </c>
      <c r="N170" s="306" t="str">
        <v>2009/10</v>
      </c>
      <c r="O170" s="306" t="str">
        <v>2010/11</v>
      </c>
      <c r="P170" s="306" t="str">
        <v>2011/12</v>
      </c>
      <c r="Q170" s="307" t="str">
        <v>2012/13</v>
      </c>
      <c r="R170" s="308"/>
      <c r="S170" s="308"/>
      <c r="T170" s="308"/>
      <c r="U170" s="308"/>
      <c r="V170" s="308"/>
      <c r="W170" s="308"/>
      <c r="X170" s="308"/>
      <c r="Y170" s="308"/>
      <c r="Z170" s="309"/>
      <c r="AA170" s="309"/>
      <c r="AB170" s="309"/>
      <c r="AC170" s="309"/>
      <c r="AD170" s="309"/>
      <c r="AE170" s="309"/>
      <c r="AF170" s="309"/>
      <c r="AG170" s="309"/>
      <c r="AH170" s="309"/>
      <c r="AI170" s="309"/>
      <c r="AJ170" s="109"/>
      <c r="AK170" s="109"/>
      <c r="AL170" s="109"/>
      <c r="AM170" s="109"/>
      <c r="AN170" s="109"/>
      <c r="AO170" s="109"/>
      <c r="AP170" s="109"/>
      <c r="AQ170" s="109"/>
      <c r="AR170" s="109"/>
      <c r="AS170" s="109"/>
      <c r="AT170" s="109"/>
      <c r="AU170" s="109"/>
      <c r="AV170" s="109"/>
      <c r="AW170" s="109"/>
      <c r="AX170" s="109"/>
      <c r="AY170" s="109"/>
      <c r="AZ170" s="109"/>
      <c r="BA170" s="109"/>
      <c r="BB170" s="109"/>
    </row>
    <row r="171" spans="2:58" ht="15.75" thickBot="1">
      <c r="B171" s="310" t="s">
        <v>120</v>
      </c>
      <c r="C171" s="311"/>
      <c r="D171" s="311"/>
      <c r="E171" s="311"/>
      <c r="F171" s="311"/>
      <c r="G171" s="311"/>
      <c r="H171" s="311"/>
      <c r="I171" s="311"/>
      <c r="J171" s="311"/>
      <c r="K171" s="311"/>
      <c r="L171" s="311"/>
      <c r="M171" s="312" t="s">
        <v>121</v>
      </c>
      <c r="N171" s="312" t="s">
        <v>121</v>
      </c>
      <c r="O171" s="312" t="s">
        <v>121</v>
      </c>
      <c r="P171" s="312" t="s">
        <v>121</v>
      </c>
      <c r="Q171" s="313" t="s">
        <v>121</v>
      </c>
      <c r="R171" s="314"/>
      <c r="S171" s="314"/>
      <c r="T171" s="314"/>
      <c r="U171" s="314"/>
      <c r="V171" s="314"/>
      <c r="W171" s="314"/>
      <c r="X171" s="314"/>
      <c r="Y171" s="314"/>
      <c r="Z171" s="315"/>
      <c r="AA171" s="315"/>
      <c r="AB171" s="315"/>
      <c r="AC171" s="315"/>
      <c r="AD171" s="315"/>
      <c r="AE171" s="315"/>
      <c r="AF171" s="315"/>
      <c r="AG171" s="315"/>
      <c r="AH171" s="315"/>
      <c r="AI171" s="315"/>
      <c r="AJ171" s="109"/>
      <c r="AK171" s="109"/>
      <c r="AL171" s="109"/>
      <c r="AM171" s="109"/>
      <c r="AN171" s="109"/>
      <c r="AO171" s="109"/>
      <c r="AP171" s="109"/>
      <c r="AQ171" s="109"/>
      <c r="AR171" s="109"/>
      <c r="AS171" s="109"/>
      <c r="AT171" s="109"/>
      <c r="AU171" s="109"/>
      <c r="AV171" s="109"/>
      <c r="AW171" s="109"/>
      <c r="AX171" s="109"/>
      <c r="AY171" s="109"/>
      <c r="AZ171" s="109"/>
      <c r="BA171" s="109"/>
      <c r="BB171" s="109"/>
    </row>
    <row r="172" spans="2:58" ht="15.75">
      <c r="B172" s="316" t="s">
        <v>122</v>
      </c>
      <c r="C172" s="317"/>
      <c r="D172" s="317"/>
      <c r="E172" s="317"/>
      <c r="F172" s="317"/>
      <c r="G172" s="317"/>
      <c r="H172" s="317"/>
      <c r="I172" s="317"/>
      <c r="J172" s="317"/>
      <c r="K172" s="317"/>
      <c r="L172" s="317"/>
      <c r="M172" s="318"/>
      <c r="N172" s="318"/>
      <c r="O172" s="318"/>
      <c r="P172" s="318"/>
      <c r="Q172" s="319"/>
      <c r="R172" s="320"/>
      <c r="S172" s="320"/>
      <c r="T172" s="320"/>
      <c r="U172" s="320"/>
      <c r="V172" s="320"/>
      <c r="W172" s="320"/>
      <c r="X172" s="320"/>
      <c r="Y172" s="320"/>
      <c r="Z172" s="321"/>
      <c r="AA172" s="321"/>
      <c r="AB172" s="321"/>
      <c r="AC172" s="321"/>
      <c r="AD172" s="321"/>
      <c r="AE172" s="321"/>
      <c r="AF172" s="321"/>
      <c r="AG172" s="321"/>
      <c r="AH172" s="321"/>
      <c r="AI172" s="321"/>
      <c r="AJ172" s="109"/>
      <c r="AK172" s="109"/>
      <c r="AL172" s="109"/>
      <c r="AM172" s="109"/>
      <c r="AN172" s="109"/>
      <c r="AO172" s="109"/>
      <c r="AP172" s="109"/>
      <c r="AQ172" s="109"/>
      <c r="AV172" s="109"/>
      <c r="AW172" s="109"/>
      <c r="AX172" s="109"/>
      <c r="AY172" s="109"/>
      <c r="AZ172" s="109"/>
      <c r="BA172" s="109"/>
      <c r="BB172" s="109"/>
      <c r="BC172" s="109"/>
      <c r="BD172" s="109"/>
      <c r="BE172" s="109"/>
      <c r="BF172" s="109"/>
    </row>
    <row r="173" spans="2:58" ht="15.75">
      <c r="B173" s="316" t="s">
        <v>123</v>
      </c>
      <c r="C173" s="317"/>
      <c r="D173" s="317"/>
      <c r="E173" s="317"/>
      <c r="F173" s="317"/>
      <c r="G173" s="317"/>
      <c r="H173" s="317"/>
      <c r="I173" s="317"/>
      <c r="J173" s="317"/>
      <c r="K173" s="317"/>
      <c r="L173" s="317"/>
      <c r="M173" s="318"/>
      <c r="N173" s="318"/>
      <c r="O173" s="318"/>
      <c r="P173" s="318"/>
      <c r="Q173" s="319"/>
      <c r="R173" s="320"/>
      <c r="S173" s="320"/>
      <c r="T173" s="320"/>
      <c r="U173" s="320"/>
      <c r="V173" s="320"/>
      <c r="W173" s="320"/>
      <c r="X173" s="320"/>
      <c r="Y173" s="320"/>
      <c r="Z173" s="321"/>
      <c r="AA173" s="321"/>
      <c r="AB173" s="321"/>
      <c r="AC173" s="321"/>
      <c r="AD173" s="321"/>
      <c r="AE173" s="321"/>
      <c r="AF173" s="321"/>
      <c r="AG173" s="321"/>
      <c r="AH173" s="321"/>
      <c r="AI173" s="321"/>
      <c r="AJ173" s="109"/>
      <c r="AK173" s="109"/>
      <c r="AL173" s="109"/>
      <c r="AM173" s="109"/>
      <c r="AN173" s="109"/>
      <c r="AO173" s="109"/>
      <c r="AP173" s="109"/>
      <c r="AQ173" s="109"/>
    </row>
    <row r="174" spans="2:58" ht="33" customHeight="1">
      <c r="B174" s="322" t="s">
        <v>82</v>
      </c>
      <c r="C174" s="323"/>
      <c r="D174" s="323"/>
      <c r="E174" s="323"/>
      <c r="F174" s="323"/>
      <c r="G174" s="323"/>
      <c r="H174" s="323"/>
      <c r="I174" s="323"/>
      <c r="J174" s="323"/>
      <c r="K174" s="323"/>
      <c r="L174" s="323"/>
      <c r="M174" s="318"/>
      <c r="N174" s="318"/>
      <c r="O174" s="318"/>
      <c r="P174" s="318"/>
      <c r="Q174" s="319"/>
      <c r="R174" s="320"/>
      <c r="S174" s="320"/>
      <c r="T174" s="320"/>
      <c r="U174" s="320"/>
      <c r="V174" s="320"/>
      <c r="W174" s="320"/>
      <c r="X174" s="320"/>
      <c r="Y174" s="320"/>
      <c r="Z174" s="321"/>
      <c r="AA174" s="321"/>
      <c r="AB174" s="321"/>
      <c r="AC174" s="321"/>
      <c r="AD174" s="321"/>
      <c r="AE174" s="321"/>
      <c r="AF174" s="321"/>
      <c r="AG174" s="321"/>
      <c r="AH174" s="321"/>
      <c r="AI174" s="321"/>
      <c r="AJ174" s="109"/>
      <c r="AK174" s="109"/>
      <c r="AL174" s="109"/>
      <c r="AM174" s="109"/>
      <c r="AN174" s="109"/>
      <c r="AO174" s="109"/>
      <c r="AP174" s="109"/>
      <c r="AQ174" s="109"/>
    </row>
    <row r="175" spans="2:58" ht="15.75">
      <c r="B175" s="322" t="s">
        <v>124</v>
      </c>
      <c r="C175" s="323"/>
      <c r="D175" s="323"/>
      <c r="E175" s="323"/>
      <c r="F175" s="323"/>
      <c r="G175" s="323"/>
      <c r="H175" s="323"/>
      <c r="I175" s="323"/>
      <c r="J175" s="323"/>
      <c r="K175" s="323"/>
      <c r="L175" s="323"/>
      <c r="M175" s="318"/>
      <c r="N175" s="318"/>
      <c r="O175" s="318"/>
      <c r="P175" s="318"/>
      <c r="Q175" s="319"/>
      <c r="R175" s="320"/>
      <c r="S175" s="320"/>
      <c r="T175" s="320"/>
      <c r="U175" s="320"/>
      <c r="V175" s="320"/>
      <c r="W175" s="320"/>
      <c r="X175" s="320"/>
      <c r="Y175" s="320"/>
      <c r="Z175" s="321"/>
      <c r="AA175" s="321"/>
      <c r="AB175" s="321"/>
      <c r="AC175" s="321"/>
      <c r="AD175" s="321"/>
      <c r="AE175" s="321"/>
      <c r="AF175" s="321"/>
      <c r="AG175" s="321"/>
      <c r="AH175" s="321"/>
      <c r="AI175" s="321"/>
      <c r="AJ175" s="109"/>
      <c r="AK175" s="109"/>
      <c r="AL175" s="109"/>
      <c r="AM175" s="109"/>
      <c r="AN175" s="109"/>
      <c r="AO175" s="109"/>
      <c r="AP175" s="109"/>
      <c r="AQ175" s="109"/>
    </row>
    <row r="176" spans="2:58" ht="15.75">
      <c r="B176" s="316" t="s">
        <v>125</v>
      </c>
      <c r="C176" s="317"/>
      <c r="D176" s="317"/>
      <c r="E176" s="317"/>
      <c r="F176" s="317"/>
      <c r="G176" s="317"/>
      <c r="H176" s="317"/>
      <c r="I176" s="317"/>
      <c r="J176" s="317"/>
      <c r="K176" s="317"/>
      <c r="L176" s="317"/>
      <c r="M176" s="318"/>
      <c r="N176" s="318"/>
      <c r="O176" s="318"/>
      <c r="P176" s="318"/>
      <c r="Q176" s="319"/>
      <c r="R176" s="320"/>
      <c r="S176" s="320"/>
      <c r="T176" s="320"/>
      <c r="U176" s="320"/>
      <c r="V176" s="320"/>
      <c r="W176" s="320"/>
      <c r="X176" s="320"/>
      <c r="Y176" s="320"/>
      <c r="Z176" s="321"/>
      <c r="AA176" s="321"/>
      <c r="AB176" s="321"/>
      <c r="AC176" s="321"/>
      <c r="AD176" s="321"/>
      <c r="AE176" s="321"/>
      <c r="AF176" s="321"/>
      <c r="AG176" s="321"/>
      <c r="AH176" s="321"/>
      <c r="AI176" s="321"/>
      <c r="AJ176" s="109"/>
      <c r="AK176" s="109"/>
      <c r="AL176" s="109"/>
      <c r="AM176" s="109"/>
      <c r="AN176" s="109"/>
      <c r="AO176" s="109"/>
      <c r="AP176" s="109"/>
      <c r="AQ176" s="109"/>
    </row>
    <row r="177" spans="2:43" ht="15.75">
      <c r="B177" s="316" t="s">
        <v>126</v>
      </c>
      <c r="C177" s="317"/>
      <c r="D177" s="317"/>
      <c r="E177" s="317"/>
      <c r="F177" s="317"/>
      <c r="G177" s="317"/>
      <c r="H177" s="317"/>
      <c r="I177" s="317"/>
      <c r="J177" s="317"/>
      <c r="K177" s="317"/>
      <c r="L177" s="317"/>
      <c r="M177" s="318"/>
      <c r="N177" s="318"/>
      <c r="O177" s="318"/>
      <c r="P177" s="318"/>
      <c r="Q177" s="319"/>
      <c r="R177" s="320"/>
      <c r="S177" s="320"/>
      <c r="T177" s="320"/>
      <c r="U177" s="320"/>
      <c r="V177" s="320"/>
      <c r="W177" s="320"/>
      <c r="X177" s="320"/>
      <c r="Y177" s="320"/>
      <c r="Z177" s="321"/>
      <c r="AA177" s="321"/>
      <c r="AB177" s="321"/>
      <c r="AC177" s="321"/>
      <c r="AD177" s="321"/>
      <c r="AE177" s="321"/>
      <c r="AF177" s="321"/>
      <c r="AG177" s="321"/>
      <c r="AH177" s="321"/>
      <c r="AI177" s="321"/>
      <c r="AJ177" s="109"/>
      <c r="AK177" s="109"/>
      <c r="AL177" s="109"/>
      <c r="AM177" s="109"/>
      <c r="AN177" s="109"/>
      <c r="AO177" s="109"/>
      <c r="AP177" s="109"/>
      <c r="AQ177" s="109"/>
    </row>
    <row r="178" spans="2:43" ht="15.75">
      <c r="B178" s="316" t="s">
        <v>113</v>
      </c>
      <c r="C178" s="317"/>
      <c r="D178" s="317"/>
      <c r="E178" s="317"/>
      <c r="F178" s="317"/>
      <c r="G178" s="317"/>
      <c r="H178" s="317"/>
      <c r="I178" s="317"/>
      <c r="J178" s="317"/>
      <c r="K178" s="317"/>
      <c r="L178" s="317"/>
      <c r="M178" s="318"/>
      <c r="N178" s="318"/>
      <c r="O178" s="318"/>
      <c r="P178" s="318"/>
      <c r="Q178" s="319"/>
      <c r="R178" s="320"/>
      <c r="S178" s="320"/>
      <c r="T178" s="320"/>
      <c r="U178" s="320"/>
      <c r="V178" s="320"/>
      <c r="W178" s="320"/>
      <c r="X178" s="320"/>
      <c r="Y178" s="320"/>
      <c r="Z178" s="321"/>
      <c r="AA178" s="321"/>
      <c r="AB178" s="321"/>
      <c r="AC178" s="321"/>
      <c r="AD178" s="321"/>
      <c r="AE178" s="321"/>
      <c r="AF178" s="321"/>
      <c r="AG178" s="321"/>
      <c r="AH178" s="321"/>
      <c r="AI178" s="321"/>
      <c r="AJ178" s="109"/>
      <c r="AK178" s="109"/>
      <c r="AL178" s="109"/>
      <c r="AM178" s="109"/>
      <c r="AN178" s="109"/>
      <c r="AO178" s="109"/>
      <c r="AP178" s="109"/>
      <c r="AQ178" s="109"/>
    </row>
    <row r="179" spans="2:43" ht="15.75">
      <c r="B179" s="316" t="s">
        <v>127</v>
      </c>
      <c r="C179" s="317"/>
      <c r="D179" s="317"/>
      <c r="E179" s="317"/>
      <c r="F179" s="317"/>
      <c r="G179" s="317"/>
      <c r="H179" s="317"/>
      <c r="I179" s="317"/>
      <c r="J179" s="317"/>
      <c r="K179" s="317"/>
      <c r="L179" s="317"/>
      <c r="M179" s="318"/>
      <c r="N179" s="318"/>
      <c r="O179" s="318"/>
      <c r="P179" s="318"/>
      <c r="Q179" s="319"/>
      <c r="R179" s="320"/>
      <c r="S179" s="320"/>
      <c r="T179" s="320"/>
      <c r="U179" s="320"/>
      <c r="V179" s="320"/>
      <c r="W179" s="320"/>
      <c r="X179" s="320"/>
      <c r="Y179" s="320"/>
      <c r="Z179" s="321"/>
      <c r="AA179" s="321"/>
      <c r="AB179" s="321"/>
      <c r="AC179" s="321"/>
      <c r="AD179" s="321"/>
      <c r="AE179" s="321"/>
      <c r="AF179" s="321"/>
      <c r="AG179" s="321"/>
      <c r="AH179" s="321"/>
      <c r="AI179" s="321"/>
      <c r="AO179" s="109"/>
      <c r="AP179" s="109"/>
      <c r="AQ179" s="109"/>
    </row>
    <row r="180" spans="2:43" ht="15" customHeight="1" thickBot="1">
      <c r="B180" s="324" t="s">
        <v>128</v>
      </c>
      <c r="C180" s="325"/>
      <c r="D180" s="325"/>
      <c r="E180" s="325"/>
      <c r="F180" s="325"/>
      <c r="G180" s="325"/>
      <c r="H180" s="325"/>
      <c r="I180" s="325"/>
      <c r="J180" s="325"/>
      <c r="K180" s="325"/>
      <c r="L180" s="325"/>
      <c r="M180" s="326"/>
      <c r="N180" s="326"/>
      <c r="O180" s="326"/>
      <c r="P180" s="326"/>
      <c r="Q180" s="327"/>
      <c r="R180" s="320"/>
      <c r="S180" s="320"/>
      <c r="T180" s="320"/>
      <c r="U180" s="320"/>
      <c r="V180" s="320"/>
      <c r="W180" s="320"/>
      <c r="X180" s="320"/>
      <c r="Y180" s="320"/>
      <c r="Z180" s="321"/>
      <c r="AA180" s="321"/>
      <c r="AB180" s="321"/>
      <c r="AC180" s="321"/>
      <c r="AD180" s="321"/>
      <c r="AE180" s="321"/>
      <c r="AF180" s="321"/>
      <c r="AG180" s="321"/>
      <c r="AH180" s="321"/>
      <c r="AI180" s="321"/>
      <c r="AO180" s="109"/>
    </row>
    <row r="181" spans="2:43" ht="15" customHeight="1"/>
  </sheetData>
  <sheetProtection formatCells="0" insertRows="0"/>
  <mergeCells count="20">
    <mergeCell ref="R72:T72"/>
    <mergeCell ref="U72:W72"/>
    <mergeCell ref="X72:Z72"/>
    <mergeCell ref="AL72:AM72"/>
    <mergeCell ref="AN11:AO11"/>
    <mergeCell ref="R11:S11"/>
    <mergeCell ref="T11:U11"/>
    <mergeCell ref="V11:X11"/>
    <mergeCell ref="Y11:Z11"/>
    <mergeCell ref="AK11:AL11"/>
    <mergeCell ref="B71:Q71"/>
    <mergeCell ref="R71:AM71"/>
    <mergeCell ref="AN71:AO71"/>
    <mergeCell ref="AR71:AS71"/>
    <mergeCell ref="AU71:AV71"/>
    <mergeCell ref="B10:U10"/>
    <mergeCell ref="V10:AO10"/>
    <mergeCell ref="AP10:AQ10"/>
    <mergeCell ref="AT10:AU10"/>
    <mergeCell ref="AW10:AX10"/>
  </mergeCells>
  <dataValidations count="5">
    <dataValidation type="list" allowBlank="1" showInputMessage="1" showErrorMessage="1" error="Please select an item from the drop down list _x000a_     - New substation establishment_x000a_     - Substation upgrade - capacity_x000a_     - Substation upgrade - voltage_x000a_     - Other - specify" sqref="O13:O66">
      <formula1>"New substation establishment,Substation upgrade - capacity,Substation upgrade - voltage,Other - specify"</formula1>
    </dataValidation>
    <dataValidation type="list" allowBlank="1" showInputMessage="1" showErrorMessage="1" error="Please select an item from the drop down list _x000a_     - Subtransmission substation_x000a_     - Zone substation_x000a_     - Switching station_x000a_     - Other - specify" sqref="M13:M66">
      <formula1>"Subtransmission substation,Zone substation,Switching station,Other - specify"</formula1>
    </dataValidation>
    <dataValidation type="list" allowBlank="1" showInputMessage="1" showErrorMessage="1" error="Please select an item from the drop down list " sqref="N74:N129">
      <formula1>$K$1:$W$1</formula1>
    </dataValidation>
    <dataValidation type="list" allowBlank="1" showInputMessage="1" showErrorMessage="1" error="Please select an item from the drop down list _x000a_     - Demand growth_x000a_     - Voltage issues_x000a_     - Reactive power issue_x000a_     - Fault level issues_x000a_     - Safety_x000a_     - Environment_x000a_     - Other - specify" sqref="O74:O129 P13:P66">
      <formula1>"Demand growth,Voltage issues,Reactive power issue,Fault level issues,Safety,Environment,Other - specify"</formula1>
    </dataValidation>
    <dataValidation type="list" allowBlank="1" showInputMessage="1" showErrorMessage="1" error="Please select an item from the drop down list _x000a_     - 132_x000a_     - 66_x000a_     - 33_x000a_     - Other - specify" sqref="P74:P129">
      <formula1>"132,66,Other - specify"</formula1>
    </dataValidation>
  </dataValidations>
  <pageMargins left="0.70866141732283472" right="0.70866141732283472" top="0.74803149606299213" bottom="0.74803149606299213" header="0.31496062992125984" footer="0.31496062992125984"/>
  <pageSetup paperSize="8" scale="28" fitToHeight="0" orientation="landscape" r:id="rId1"/>
  <headerFooter>
    <oddHeader>&amp;C2.3 Augex (Consolidated)- Real values&amp;REECL 0913 CARIN_T2.3 AGX A1</oddHeader>
    <oddFooter>&amp;R&amp;P/&amp;N</oddFooter>
  </headerFooter>
  <rowBreaks count="1" manualBreakCount="1">
    <brk id="131" max="47" man="1"/>
  </rowBreaks>
  <colBreaks count="1" manualBreakCount="1">
    <brk id="59" max="99"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pageSetUpPr fitToPage="1"/>
  </sheetPr>
  <dimension ref="B1:BY181"/>
  <sheetViews>
    <sheetView showGridLines="0" view="pageBreakPreview" zoomScale="70" zoomScaleNormal="85" zoomScaleSheetLayoutView="70" workbookViewId="0">
      <selection activeCell="S77" sqref="S77"/>
    </sheetView>
  </sheetViews>
  <sheetFormatPr defaultColWidth="9.140625" defaultRowHeight="15"/>
  <cols>
    <col min="1" max="1" width="18" style="4" customWidth="1"/>
    <col min="2" max="2" width="82.28515625" style="4" customWidth="1"/>
    <col min="3" max="3" width="17.42578125" style="4" hidden="1" customWidth="1"/>
    <col min="4" max="4" width="15.7109375" style="4" hidden="1" customWidth="1"/>
    <col min="5" max="5" width="25" style="4" hidden="1" customWidth="1"/>
    <col min="6" max="6" width="30.5703125" style="4" hidden="1" customWidth="1"/>
    <col min="7" max="7" width="22.85546875" style="4" hidden="1" customWidth="1"/>
    <col min="8" max="8" width="28.28515625" style="4" hidden="1" customWidth="1"/>
    <col min="9" max="9" width="22.5703125" style="4" hidden="1" customWidth="1"/>
    <col min="10" max="12" width="19.7109375" style="4" hidden="1" customWidth="1"/>
    <col min="13" max="13" width="19.85546875" style="4" customWidth="1"/>
    <col min="14" max="14" width="20.140625" style="4" customWidth="1"/>
    <col min="15" max="25" width="19.42578125" style="4" customWidth="1"/>
    <col min="26" max="26" width="80.42578125" style="4" customWidth="1"/>
    <col min="27" max="27" width="18.28515625" style="4" hidden="1" customWidth="1"/>
    <col min="28" max="36" width="19.42578125" style="4" hidden="1" customWidth="1"/>
    <col min="37" max="41" width="22.5703125" style="4" customWidth="1"/>
    <col min="42" max="47" width="18.7109375" style="4" customWidth="1"/>
    <col min="48" max="48" width="17.140625" style="4" customWidth="1"/>
    <col min="49" max="49" width="17.28515625" style="4" customWidth="1"/>
    <col min="50" max="50" width="17.140625" style="4" customWidth="1"/>
    <col min="51" max="161" width="15.7109375" style="4" customWidth="1"/>
    <col min="162" max="16384" width="9.140625" style="4"/>
  </cols>
  <sheetData>
    <row r="1" spans="2:77" ht="24" customHeight="1">
      <c r="B1" s="1" t="s">
        <v>0</v>
      </c>
      <c r="C1" s="1"/>
      <c r="D1" s="1"/>
      <c r="E1" s="1"/>
      <c r="F1" s="1"/>
      <c r="G1" s="1"/>
      <c r="H1" s="1"/>
      <c r="I1" s="1"/>
      <c r="J1" s="1"/>
      <c r="K1" s="2" t="s">
        <v>1</v>
      </c>
      <c r="L1" s="2" t="s">
        <v>2</v>
      </c>
      <c r="M1" s="2" t="s">
        <v>3</v>
      </c>
      <c r="N1" s="2" t="s">
        <v>4</v>
      </c>
      <c r="O1" s="2" t="s">
        <v>5</v>
      </c>
      <c r="P1" s="2" t="s">
        <v>6</v>
      </c>
      <c r="Q1" s="2" t="s">
        <v>7</v>
      </c>
      <c r="R1" s="2" t="s">
        <v>8</v>
      </c>
      <c r="S1" s="2" t="s">
        <v>9</v>
      </c>
      <c r="T1" s="2" t="s">
        <v>10</v>
      </c>
      <c r="U1" s="2" t="s">
        <v>11</v>
      </c>
      <c r="V1" s="2" t="s">
        <v>12</v>
      </c>
      <c r="W1" s="2" t="s">
        <v>13</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row>
    <row r="2" spans="2:77" ht="24" customHeight="1">
      <c r="B2" s="5"/>
      <c r="C2" s="5"/>
      <c r="D2" s="5"/>
      <c r="E2" s="5"/>
      <c r="F2" s="5"/>
      <c r="G2" s="5"/>
      <c r="H2" s="5"/>
      <c r="I2" s="5"/>
      <c r="J2" s="5"/>
      <c r="K2" s="5"/>
      <c r="L2" s="5"/>
      <c r="M2" s="5"/>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row>
    <row r="3" spans="2:77" ht="24" customHeight="1">
      <c r="B3" s="1"/>
      <c r="C3" s="1"/>
      <c r="D3" s="1"/>
      <c r="E3" s="1"/>
      <c r="F3" s="1"/>
      <c r="G3" s="1"/>
      <c r="H3" s="1"/>
      <c r="I3" s="1"/>
      <c r="J3" s="1"/>
      <c r="K3" s="1"/>
      <c r="L3" s="1"/>
      <c r="M3" s="1"/>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7"/>
      <c r="BO3" s="7"/>
      <c r="BP3" s="7"/>
      <c r="BQ3" s="7"/>
      <c r="BR3" s="7"/>
      <c r="BS3" s="7"/>
      <c r="BT3" s="7"/>
      <c r="BU3" s="7"/>
      <c r="BV3" s="7"/>
      <c r="BW3" s="7"/>
      <c r="BX3" s="7"/>
      <c r="BY3" s="7"/>
    </row>
    <row r="4" spans="2:77" ht="24" customHeight="1">
      <c r="B4" s="8" t="s">
        <v>14</v>
      </c>
      <c r="C4" s="8"/>
      <c r="D4" s="8"/>
      <c r="E4" s="8"/>
      <c r="F4" s="8"/>
      <c r="G4" s="8"/>
      <c r="H4" s="8"/>
      <c r="I4" s="8"/>
      <c r="J4" s="8"/>
      <c r="K4" s="8"/>
      <c r="L4" s="8"/>
      <c r="M4" s="8"/>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10"/>
      <c r="BF4" s="10"/>
      <c r="BG4" s="10"/>
      <c r="BH4" s="10"/>
      <c r="BI4" s="10"/>
      <c r="BJ4" s="10"/>
      <c r="BK4" s="10"/>
      <c r="BL4" s="10"/>
      <c r="BM4" s="10"/>
    </row>
    <row r="7" spans="2:77" ht="15.75">
      <c r="B7" s="11" t="s">
        <v>15</v>
      </c>
      <c r="C7" s="11"/>
      <c r="D7" s="11"/>
      <c r="E7" s="11"/>
      <c r="F7" s="11"/>
      <c r="G7" s="11"/>
      <c r="H7" s="11"/>
      <c r="I7" s="11"/>
      <c r="J7" s="11"/>
      <c r="K7" s="11"/>
      <c r="L7" s="11"/>
      <c r="M7" s="11"/>
      <c r="N7" s="12"/>
      <c r="O7" s="12"/>
      <c r="P7" s="12"/>
      <c r="Q7" s="12"/>
      <c r="R7" s="11"/>
      <c r="S7" s="11"/>
      <c r="T7" s="11"/>
      <c r="U7" s="11"/>
      <c r="V7" s="11"/>
      <c r="W7" s="11"/>
      <c r="X7" s="11"/>
      <c r="Y7" s="11"/>
      <c r="Z7" s="11"/>
      <c r="AA7" s="11"/>
      <c r="AB7" s="11"/>
      <c r="AC7" s="11"/>
      <c r="AD7" s="11"/>
      <c r="AE7" s="11"/>
      <c r="AF7" s="11"/>
      <c r="AG7" s="11"/>
      <c r="AH7" s="11"/>
      <c r="AI7" s="11"/>
      <c r="AJ7" s="11"/>
      <c r="AK7" s="12"/>
      <c r="AL7" s="12"/>
      <c r="AM7" s="12"/>
      <c r="AN7" s="12"/>
      <c r="AO7" s="12"/>
      <c r="AP7" s="12"/>
      <c r="AQ7" s="12"/>
      <c r="AR7" s="12"/>
      <c r="AS7" s="12"/>
      <c r="AT7" s="12"/>
      <c r="AU7" s="12"/>
      <c r="AV7" s="12"/>
      <c r="AW7" s="12"/>
      <c r="AX7" s="12"/>
      <c r="AY7" s="12"/>
      <c r="AZ7" s="12"/>
      <c r="BA7" s="12"/>
      <c r="BB7" s="12"/>
      <c r="BC7" s="12"/>
      <c r="BD7" s="12"/>
      <c r="BE7" s="12"/>
      <c r="BF7" s="12"/>
      <c r="BG7" s="12"/>
      <c r="BH7" s="12"/>
    </row>
    <row r="8" spans="2:77">
      <c r="B8" s="13" t="s">
        <v>16</v>
      </c>
      <c r="C8" s="13"/>
      <c r="D8" s="13"/>
      <c r="E8" s="13"/>
      <c r="F8" s="13"/>
      <c r="G8" s="13"/>
      <c r="H8" s="13"/>
      <c r="I8" s="13"/>
      <c r="J8" s="13"/>
      <c r="K8" s="13"/>
      <c r="L8" s="13"/>
      <c r="M8" s="13"/>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row>
    <row r="9" spans="2:77" ht="18.75" thickBot="1">
      <c r="B9" s="15"/>
      <c r="C9" s="15"/>
      <c r="D9" s="15"/>
      <c r="E9" s="15"/>
      <c r="F9" s="15"/>
      <c r="G9" s="15"/>
      <c r="H9" s="15"/>
      <c r="I9" s="15"/>
      <c r="J9" s="15"/>
      <c r="K9" s="15"/>
      <c r="L9" s="15"/>
      <c r="M9" s="15"/>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row>
    <row r="10" spans="2:77" ht="15.75" customHeight="1" thickBot="1">
      <c r="B10" s="483" t="s">
        <v>17</v>
      </c>
      <c r="C10" s="484"/>
      <c r="D10" s="484"/>
      <c r="E10" s="484"/>
      <c r="F10" s="484"/>
      <c r="G10" s="484"/>
      <c r="H10" s="484"/>
      <c r="I10" s="484"/>
      <c r="J10" s="484"/>
      <c r="K10" s="484"/>
      <c r="L10" s="484"/>
      <c r="M10" s="484"/>
      <c r="N10" s="484"/>
      <c r="O10" s="484"/>
      <c r="P10" s="484"/>
      <c r="Q10" s="484"/>
      <c r="R10" s="484"/>
      <c r="S10" s="484"/>
      <c r="T10" s="484"/>
      <c r="U10" s="485"/>
      <c r="V10" s="486" t="s">
        <v>18</v>
      </c>
      <c r="W10" s="487"/>
      <c r="X10" s="487"/>
      <c r="Y10" s="487"/>
      <c r="Z10" s="487"/>
      <c r="AA10" s="487"/>
      <c r="AB10" s="487"/>
      <c r="AC10" s="487"/>
      <c r="AD10" s="487"/>
      <c r="AE10" s="487"/>
      <c r="AF10" s="487"/>
      <c r="AG10" s="487"/>
      <c r="AH10" s="487"/>
      <c r="AI10" s="487"/>
      <c r="AJ10" s="487"/>
      <c r="AK10" s="487"/>
      <c r="AL10" s="487"/>
      <c r="AM10" s="487"/>
      <c r="AN10" s="487"/>
      <c r="AO10" s="488"/>
      <c r="AP10" s="489" t="s">
        <v>19</v>
      </c>
      <c r="AQ10" s="490"/>
      <c r="AR10" s="16"/>
      <c r="AS10" s="16"/>
      <c r="AT10" s="489" t="s">
        <v>20</v>
      </c>
      <c r="AU10" s="490"/>
      <c r="AV10" s="328"/>
      <c r="AW10" s="491" t="s">
        <v>21</v>
      </c>
      <c r="AX10" s="492"/>
      <c r="AZ10" s="18"/>
      <c r="BA10" s="18"/>
      <c r="BB10" s="18"/>
      <c r="BC10" s="18"/>
      <c r="BD10" s="18"/>
      <c r="BE10" s="18"/>
      <c r="BF10" s="18"/>
      <c r="BG10" s="18"/>
      <c r="BH10" s="18"/>
      <c r="BI10" s="18"/>
      <c r="BJ10" s="18"/>
      <c r="BK10" s="18"/>
      <c r="BL10" s="18"/>
      <c r="BM10" s="18"/>
    </row>
    <row r="11" spans="2:77" ht="54.75" customHeight="1">
      <c r="B11" s="19" t="s">
        <v>22</v>
      </c>
      <c r="C11" s="20"/>
      <c r="D11" s="20"/>
      <c r="E11" s="20"/>
      <c r="F11" s="20"/>
      <c r="G11" s="20"/>
      <c r="H11" s="20"/>
      <c r="I11" s="20"/>
      <c r="J11" s="20"/>
      <c r="K11" s="20"/>
      <c r="L11" s="20"/>
      <c r="M11" s="21" t="s">
        <v>23</v>
      </c>
      <c r="N11" s="21" t="s">
        <v>24</v>
      </c>
      <c r="O11" s="21" t="s">
        <v>25</v>
      </c>
      <c r="P11" s="21" t="s">
        <v>26</v>
      </c>
      <c r="Q11" s="22" t="s">
        <v>27</v>
      </c>
      <c r="R11" s="480" t="s">
        <v>28</v>
      </c>
      <c r="S11" s="481"/>
      <c r="T11" s="480" t="s">
        <v>29</v>
      </c>
      <c r="U11" s="482"/>
      <c r="V11" s="475" t="s">
        <v>30</v>
      </c>
      <c r="W11" s="476"/>
      <c r="X11" s="477"/>
      <c r="Y11" s="478" t="s">
        <v>31</v>
      </c>
      <c r="Z11" s="477"/>
      <c r="AA11" s="329"/>
      <c r="AB11" s="329"/>
      <c r="AC11" s="329"/>
      <c r="AD11" s="329"/>
      <c r="AE11" s="329"/>
      <c r="AF11" s="329"/>
      <c r="AG11" s="329"/>
      <c r="AH11" s="329"/>
      <c r="AI11" s="329"/>
      <c r="AJ11" s="329"/>
      <c r="AK11" s="478" t="s">
        <v>32</v>
      </c>
      <c r="AL11" s="477"/>
      <c r="AM11" s="24" t="s">
        <v>33</v>
      </c>
      <c r="AN11" s="478" t="s">
        <v>34</v>
      </c>
      <c r="AO11" s="479"/>
      <c r="AP11" s="25" t="s">
        <v>35</v>
      </c>
      <c r="AQ11" s="26" t="s">
        <v>36</v>
      </c>
      <c r="AR11" s="27" t="s">
        <v>37</v>
      </c>
      <c r="AS11" s="27" t="s">
        <v>38</v>
      </c>
      <c r="AT11" s="28" t="s">
        <v>39</v>
      </c>
      <c r="AU11" s="29" t="s">
        <v>40</v>
      </c>
      <c r="AV11" s="30" t="s">
        <v>41</v>
      </c>
      <c r="AW11" s="31" t="s">
        <v>42</v>
      </c>
      <c r="AX11" s="32" t="s">
        <v>43</v>
      </c>
      <c r="AZ11" s="33"/>
      <c r="BA11" s="34"/>
      <c r="BB11" s="33"/>
      <c r="BC11" s="33"/>
      <c r="BD11" s="33"/>
    </row>
    <row r="12" spans="2:77" ht="26.25" thickBot="1">
      <c r="B12" s="35"/>
      <c r="C12" s="36"/>
      <c r="D12" s="36"/>
      <c r="E12" s="36"/>
      <c r="F12" s="36"/>
      <c r="G12" s="36"/>
      <c r="H12" s="36"/>
      <c r="I12" s="36"/>
      <c r="J12" s="36"/>
      <c r="K12" s="36"/>
      <c r="L12" s="36"/>
      <c r="M12" s="37" t="s">
        <v>44</v>
      </c>
      <c r="N12" s="37"/>
      <c r="O12" s="37" t="s">
        <v>44</v>
      </c>
      <c r="P12" s="37" t="s">
        <v>44</v>
      </c>
      <c r="Q12" s="38"/>
      <c r="R12" s="37" t="s">
        <v>45</v>
      </c>
      <c r="S12" s="37" t="s">
        <v>46</v>
      </c>
      <c r="T12" s="37" t="s">
        <v>45</v>
      </c>
      <c r="U12" s="39" t="s">
        <v>46</v>
      </c>
      <c r="V12" s="36" t="s">
        <v>47</v>
      </c>
      <c r="W12" s="37" t="s">
        <v>48</v>
      </c>
      <c r="X12" s="37" t="s">
        <v>49</v>
      </c>
      <c r="Y12" s="37" t="s">
        <v>47</v>
      </c>
      <c r="Z12" s="37" t="s">
        <v>49</v>
      </c>
      <c r="AA12" s="37"/>
      <c r="AB12" s="37"/>
      <c r="AC12" s="37"/>
      <c r="AD12" s="37"/>
      <c r="AE12" s="37"/>
      <c r="AF12" s="37"/>
      <c r="AG12" s="37"/>
      <c r="AH12" s="37"/>
      <c r="AI12" s="37"/>
      <c r="AJ12" s="37"/>
      <c r="AK12" s="37" t="s">
        <v>50</v>
      </c>
      <c r="AL12" s="37" t="s">
        <v>49</v>
      </c>
      <c r="AM12" s="37" t="s">
        <v>49</v>
      </c>
      <c r="AN12" s="37" t="s">
        <v>51</v>
      </c>
      <c r="AO12" s="40" t="s">
        <v>49</v>
      </c>
      <c r="AP12" s="35" t="s">
        <v>49</v>
      </c>
      <c r="AQ12" s="39" t="s">
        <v>49</v>
      </c>
      <c r="AR12" s="41"/>
      <c r="AS12" s="41"/>
      <c r="AT12" s="37" t="s">
        <v>49</v>
      </c>
      <c r="AU12" s="40" t="s">
        <v>49</v>
      </c>
      <c r="AV12" s="42" t="s">
        <v>49</v>
      </c>
      <c r="AW12" s="36" t="s">
        <v>49</v>
      </c>
      <c r="AX12" s="39" t="s">
        <v>49</v>
      </c>
      <c r="AZ12" s="33"/>
      <c r="BA12" s="43"/>
      <c r="BB12" s="33"/>
      <c r="BC12" s="33"/>
      <c r="BD12" s="33"/>
    </row>
    <row r="13" spans="2:77">
      <c r="B13" s="350">
        <f>+'2.3 Augex (A) - Nominal values'!B13</f>
        <v>82566965</v>
      </c>
      <c r="C13" s="58"/>
      <c r="D13" s="58"/>
      <c r="E13" s="58"/>
      <c r="F13" s="58"/>
      <c r="G13" s="58"/>
      <c r="H13" s="58"/>
      <c r="I13" s="58"/>
      <c r="J13" s="58"/>
      <c r="K13" s="58"/>
      <c r="L13" s="58"/>
      <c r="M13" s="61"/>
      <c r="N13" s="72"/>
      <c r="O13" s="61"/>
      <c r="P13" s="61"/>
      <c r="Q13" s="60"/>
      <c r="R13" s="61"/>
      <c r="S13" s="61"/>
      <c r="T13" s="61"/>
      <c r="U13" s="62"/>
      <c r="V13" s="63"/>
      <c r="W13" s="64"/>
      <c r="X13" s="65">
        <f>+'2.3 Augex (E)- Nominal values'!X13/'2.3 Augex (C)- Nominal values'!$AR13*'Cost incurred - Real Value'!$V12</f>
        <v>1693777.7386606592</v>
      </c>
      <c r="Y13" s="61"/>
      <c r="Z13" s="65">
        <f>+'2.3 Augex (E)- Nominal values'!AA13/'2.3 Augex (C)- Nominal values'!$AR13*'Cost incurred - Real Value'!$V12</f>
        <v>88353.286754956964</v>
      </c>
      <c r="AA13" s="65"/>
      <c r="AB13" s="65"/>
      <c r="AC13" s="65"/>
      <c r="AD13" s="65"/>
      <c r="AE13" s="65"/>
      <c r="AF13" s="65"/>
      <c r="AG13" s="65"/>
      <c r="AH13" s="65"/>
      <c r="AI13" s="65"/>
      <c r="AJ13" s="65"/>
      <c r="AK13" s="64"/>
      <c r="AL13" s="65">
        <f>+'2.3 Augex (E)- Nominal values'!AM13/'2.3 Augex (C)- Nominal values'!$AR13*'Cost incurred - Real Value'!$V12</f>
        <v>0</v>
      </c>
      <c r="AM13" s="65">
        <f>+'2.3 Augex (E)- Nominal values'!AN13/'2.3 Augex (C)- Nominal values'!$AR13*'Cost incurred - Real Value'!$V12</f>
        <v>5485851.6831892496</v>
      </c>
      <c r="AN13" s="61"/>
      <c r="AO13" s="61">
        <f>+'2.3 Augex (E)- Nominal values'!AP13/'2.3 Augex (C)- Nominal values'!$AR13*'Cost incurred - Real Value'!$V12</f>
        <v>0</v>
      </c>
      <c r="AP13" s="61">
        <f>+'2.3 Augex (E)- Nominal values'!AQ13/'2.3 Augex (C)- Nominal values'!$AR13*'Cost incurred - Real Value'!$V12</f>
        <v>0</v>
      </c>
      <c r="AQ13" s="66">
        <f>+'2.3 Augex (E)- Nominal values'!AR13/'2.3 Augex (C)- Nominal values'!$AR13*'Cost incurred - Real Value'!$V12</f>
        <v>0</v>
      </c>
      <c r="AR13" s="68">
        <f>SUM(X13,Z13,AL13,AM13,AO13,AP13,AQ13)</f>
        <v>7267982.7086048657</v>
      </c>
      <c r="AS13" s="69"/>
      <c r="AT13" s="67"/>
      <c r="AU13" s="66"/>
      <c r="AV13" s="70">
        <f>+'2.3 Augex (E)- Nominal values'!AW13/'2.3 Augex (C)- Nominal values'!$AR13*'Cost incurred - Real Value'!$V12</f>
        <v>0</v>
      </c>
      <c r="AW13" s="67">
        <f>+'2.3 Augex (E)- Nominal values'!AX13/'2.3 Augex (C)- Nominal values'!$AR13*'Cost incurred - Real Value'!$V12</f>
        <v>0</v>
      </c>
      <c r="AX13" s="66">
        <f>+'2.3 Augex (E)- Nominal values'!AY13/'2.3 Augex (C)- Nominal values'!$AR13*'Cost incurred - Real Value'!$V12</f>
        <v>0</v>
      </c>
      <c r="AZ13" s="33"/>
      <c r="BA13" s="56"/>
      <c r="BB13" s="33"/>
      <c r="BC13" s="33"/>
      <c r="BD13" s="33"/>
    </row>
    <row r="14" spans="2:77">
      <c r="B14" s="350">
        <f>+'2.3 Augex (A) - Nominal values'!B14</f>
        <v>81642836</v>
      </c>
      <c r="C14" s="58"/>
      <c r="D14" s="58"/>
      <c r="E14" s="58"/>
      <c r="F14" s="58"/>
      <c r="G14" s="58"/>
      <c r="H14" s="58"/>
      <c r="I14" s="58"/>
      <c r="J14" s="58"/>
      <c r="K14" s="58"/>
      <c r="L14" s="58"/>
      <c r="M14" s="61"/>
      <c r="N14" s="72"/>
      <c r="O14" s="61"/>
      <c r="P14" s="61"/>
      <c r="Q14" s="60"/>
      <c r="R14" s="61"/>
      <c r="S14" s="61"/>
      <c r="T14" s="61"/>
      <c r="U14" s="62"/>
      <c r="V14" s="63"/>
      <c r="W14" s="64"/>
      <c r="X14" s="65">
        <f>+'2.3 Augex (E)- Nominal values'!X14/'2.3 Augex (C)- Nominal values'!$AR14*'Cost incurred - Real Value'!$V13</f>
        <v>3143511.9822053434</v>
      </c>
      <c r="Y14" s="61"/>
      <c r="Z14" s="65">
        <f>+'2.3 Augex (E)- Nominal values'!AA14/'2.3 Augex (C)- Nominal values'!$AR14*'Cost incurred - Real Value'!$V13</f>
        <v>122489.24157446445</v>
      </c>
      <c r="AA14" s="65"/>
      <c r="AB14" s="65"/>
      <c r="AC14" s="65"/>
      <c r="AD14" s="65"/>
      <c r="AE14" s="65"/>
      <c r="AF14" s="65"/>
      <c r="AG14" s="65"/>
      <c r="AH14" s="65"/>
      <c r="AI14" s="65"/>
      <c r="AJ14" s="65"/>
      <c r="AK14" s="64"/>
      <c r="AL14" s="65">
        <f>+'2.3 Augex (E)- Nominal values'!AM14/'2.3 Augex (C)- Nominal values'!$AR14*'Cost incurred - Real Value'!$V13</f>
        <v>447335.01399058138</v>
      </c>
      <c r="AM14" s="65">
        <f>+'2.3 Augex (E)- Nominal values'!AN14/'2.3 Augex (C)- Nominal values'!$AR14*'Cost incurred - Real Value'!$V13</f>
        <v>829078.1031571771</v>
      </c>
      <c r="AN14" s="61"/>
      <c r="AO14" s="61">
        <f>+'2.3 Augex (E)- Nominal values'!AP14/'2.3 Augex (C)- Nominal values'!$AR14*'Cost incurred - Real Value'!$V13</f>
        <v>0</v>
      </c>
      <c r="AP14" s="61">
        <f>+'2.3 Augex (E)- Nominal values'!AQ14/'2.3 Augex (C)- Nominal values'!$AR14*'Cost incurred - Real Value'!$V13</f>
        <v>0</v>
      </c>
      <c r="AQ14" s="66">
        <f>+'2.3 Augex (E)- Nominal values'!AR14/'2.3 Augex (C)- Nominal values'!$AR14*'Cost incurred - Real Value'!$V13</f>
        <v>0</v>
      </c>
      <c r="AR14" s="68">
        <f t="shared" ref="AR14:AR64" si="0">SUM(X14,Z14,AL14,AM14,AO14,AP14,AQ14)</f>
        <v>4542414.3409275664</v>
      </c>
      <c r="AS14" s="69"/>
      <c r="AT14" s="67"/>
      <c r="AU14" s="66"/>
      <c r="AV14" s="70">
        <f>+'2.3 Augex (E)- Nominal values'!AW14/'2.3 Augex (C)- Nominal values'!$AR14*'Cost incurred - Real Value'!$V13</f>
        <v>0</v>
      </c>
      <c r="AW14" s="67">
        <f>+'2.3 Augex (E)- Nominal values'!AX14/'2.3 Augex (C)- Nominal values'!$AR14*'Cost incurred - Real Value'!$V13</f>
        <v>0</v>
      </c>
      <c r="AX14" s="66">
        <f>+'2.3 Augex (E)- Nominal values'!AY14/'2.3 Augex (C)- Nominal values'!$AR14*'Cost incurred - Real Value'!$V13</f>
        <v>0</v>
      </c>
      <c r="AZ14" s="33"/>
      <c r="BA14" s="56"/>
      <c r="BB14" s="33"/>
      <c r="BC14" s="33"/>
      <c r="BD14" s="33"/>
    </row>
    <row r="15" spans="2:77">
      <c r="B15" s="350" t="str">
        <f>+'2.3 Augex (A) - Nominal values'!B15</f>
        <v>82647119</v>
      </c>
      <c r="C15" s="58"/>
      <c r="D15" s="58"/>
      <c r="E15" s="58"/>
      <c r="F15" s="58"/>
      <c r="G15" s="58"/>
      <c r="H15" s="58"/>
      <c r="I15" s="58"/>
      <c r="J15" s="58"/>
      <c r="K15" s="58"/>
      <c r="L15" s="58"/>
      <c r="M15" s="61"/>
      <c r="N15" s="72"/>
      <c r="O15" s="61"/>
      <c r="P15" s="61"/>
      <c r="Q15" s="60"/>
      <c r="R15" s="61"/>
      <c r="S15" s="61"/>
      <c r="T15" s="61"/>
      <c r="U15" s="62"/>
      <c r="V15" s="63"/>
      <c r="W15" s="64"/>
      <c r="X15" s="65">
        <f>+'2.3 Augex (E)- Nominal values'!X15/'2.3 Augex (C)- Nominal values'!$AR15*'Cost incurred - Real Value'!$V14</f>
        <v>0</v>
      </c>
      <c r="Y15" s="61"/>
      <c r="Z15" s="65">
        <f>+'2.3 Augex (E)- Nominal values'!AA15/'2.3 Augex (C)- Nominal values'!$AR15*'Cost incurred - Real Value'!$V14</f>
        <v>0</v>
      </c>
      <c r="AA15" s="65"/>
      <c r="AB15" s="65"/>
      <c r="AC15" s="65"/>
      <c r="AD15" s="65"/>
      <c r="AE15" s="65"/>
      <c r="AF15" s="65"/>
      <c r="AG15" s="65"/>
      <c r="AH15" s="65"/>
      <c r="AI15" s="65"/>
      <c r="AJ15" s="65"/>
      <c r="AK15" s="64"/>
      <c r="AL15" s="65">
        <f>+'2.3 Augex (E)- Nominal values'!AM15/'2.3 Augex (C)- Nominal values'!$AR15*'Cost incurred - Real Value'!$V14</f>
        <v>0</v>
      </c>
      <c r="AM15" s="65">
        <f>+'2.3 Augex (E)- Nominal values'!AN15/'2.3 Augex (C)- Nominal values'!$AR15*'Cost incurred - Real Value'!$V14</f>
        <v>5138.4637335465404</v>
      </c>
      <c r="AN15" s="61"/>
      <c r="AO15" s="61">
        <f>+'2.3 Augex (E)- Nominal values'!AP15/'2.3 Augex (C)- Nominal values'!$AR15*'Cost incurred - Real Value'!$V14</f>
        <v>0</v>
      </c>
      <c r="AP15" s="61">
        <f>+'2.3 Augex (E)- Nominal values'!AQ15/'2.3 Augex (C)- Nominal values'!$AR15*'Cost incurred - Real Value'!$V14</f>
        <v>0</v>
      </c>
      <c r="AQ15" s="66">
        <f>+'2.3 Augex (E)- Nominal values'!AR15/'2.3 Augex (C)- Nominal values'!$AR15*'Cost incurred - Real Value'!$V14</f>
        <v>0</v>
      </c>
      <c r="AR15" s="68">
        <f t="shared" si="0"/>
        <v>5138.4637335465404</v>
      </c>
      <c r="AS15" s="69"/>
      <c r="AT15" s="67"/>
      <c r="AU15" s="66"/>
      <c r="AV15" s="70">
        <f>+'2.3 Augex (E)- Nominal values'!AW15/'2.3 Augex (C)- Nominal values'!$AR15*'Cost incurred - Real Value'!$V14</f>
        <v>0</v>
      </c>
      <c r="AW15" s="67">
        <f>+'2.3 Augex (E)- Nominal values'!AX15/'2.3 Augex (C)- Nominal values'!$AR15*'Cost incurred - Real Value'!$V14</f>
        <v>0</v>
      </c>
      <c r="AX15" s="66">
        <f>+'2.3 Augex (E)- Nominal values'!AY15/'2.3 Augex (C)- Nominal values'!$AR15*'Cost incurred - Real Value'!$V14</f>
        <v>0</v>
      </c>
      <c r="AZ15" s="33"/>
      <c r="BA15" s="56"/>
      <c r="BB15" s="33"/>
      <c r="BC15" s="33"/>
      <c r="BD15" s="33"/>
    </row>
    <row r="16" spans="2:77">
      <c r="B16" s="350" t="str">
        <f>+'2.3 Augex (A) - Nominal values'!B16</f>
        <v>82750215</v>
      </c>
      <c r="C16" s="58"/>
      <c r="D16" s="58"/>
      <c r="E16" s="58"/>
      <c r="F16" s="58"/>
      <c r="G16" s="58"/>
      <c r="H16" s="58"/>
      <c r="I16" s="58"/>
      <c r="J16" s="58"/>
      <c r="K16" s="58"/>
      <c r="L16" s="58"/>
      <c r="M16" s="61"/>
      <c r="N16" s="72"/>
      <c r="O16" s="61"/>
      <c r="P16" s="61"/>
      <c r="Q16" s="60"/>
      <c r="R16" s="61"/>
      <c r="S16" s="61"/>
      <c r="T16" s="61"/>
      <c r="U16" s="62"/>
      <c r="V16" s="63"/>
      <c r="W16" s="64"/>
      <c r="X16" s="65">
        <f>+'2.3 Augex (E)- Nominal values'!X16/'2.3 Augex (C)- Nominal values'!$AR16*'Cost incurred - Real Value'!$V15</f>
        <v>1418952.3370765068</v>
      </c>
      <c r="Y16" s="61"/>
      <c r="Z16" s="65">
        <f>+'2.3 Augex (E)- Nominal values'!AA16/'2.3 Augex (C)- Nominal values'!$AR16*'Cost incurred - Real Value'!$V15</f>
        <v>116480.32994422298</v>
      </c>
      <c r="AA16" s="65"/>
      <c r="AB16" s="65"/>
      <c r="AC16" s="65"/>
      <c r="AD16" s="65"/>
      <c r="AE16" s="65"/>
      <c r="AF16" s="65"/>
      <c r="AG16" s="65"/>
      <c r="AH16" s="65"/>
      <c r="AI16" s="65"/>
      <c r="AJ16" s="65"/>
      <c r="AK16" s="64"/>
      <c r="AL16" s="65">
        <f>+'2.3 Augex (E)- Nominal values'!AM16/'2.3 Augex (C)- Nominal values'!$AR16*'Cost incurred - Real Value'!$V15</f>
        <v>225585.74266076335</v>
      </c>
      <c r="AM16" s="65">
        <f>+'2.3 Augex (E)- Nominal values'!AN16/'2.3 Augex (C)- Nominal values'!$AR16*'Cost incurred - Real Value'!$V15</f>
        <v>1532950.6848240681</v>
      </c>
      <c r="AN16" s="61"/>
      <c r="AO16" s="61">
        <f>+'2.3 Augex (E)- Nominal values'!AP16/'2.3 Augex (C)- Nominal values'!$AR16*'Cost incurred - Real Value'!$V15</f>
        <v>0</v>
      </c>
      <c r="AP16" s="61">
        <f>+'2.3 Augex (E)- Nominal values'!AQ16/'2.3 Augex (C)- Nominal values'!$AR16*'Cost incurred - Real Value'!$V15</f>
        <v>0</v>
      </c>
      <c r="AQ16" s="66">
        <f>+'2.3 Augex (E)- Nominal values'!AR16/'2.3 Augex (C)- Nominal values'!$AR16*'Cost incurred - Real Value'!$V15</f>
        <v>0</v>
      </c>
      <c r="AR16" s="68">
        <f t="shared" si="0"/>
        <v>3293969.0945055615</v>
      </c>
      <c r="AS16" s="69"/>
      <c r="AT16" s="67"/>
      <c r="AU16" s="66"/>
      <c r="AV16" s="70">
        <f>+'2.3 Augex (E)- Nominal values'!AW16/'2.3 Augex (C)- Nominal values'!$AR16*'Cost incurred - Real Value'!$V15</f>
        <v>0</v>
      </c>
      <c r="AW16" s="67">
        <f>+'2.3 Augex (E)- Nominal values'!AX16/'2.3 Augex (C)- Nominal values'!$AR16*'Cost incurred - Real Value'!$V15</f>
        <v>0</v>
      </c>
      <c r="AX16" s="66">
        <f>+'2.3 Augex (E)- Nominal values'!AY16/'2.3 Augex (C)- Nominal values'!$AR16*'Cost incurred - Real Value'!$V15</f>
        <v>0</v>
      </c>
      <c r="AZ16" s="33"/>
      <c r="BA16" s="56"/>
      <c r="BB16" s="33"/>
      <c r="BC16" s="33"/>
      <c r="BD16" s="33"/>
    </row>
    <row r="17" spans="2:56">
      <c r="B17" s="350">
        <f>+'2.3 Augex (A) - Nominal values'!B17</f>
        <v>50086704</v>
      </c>
      <c r="C17" s="58"/>
      <c r="D17" s="58"/>
      <c r="E17" s="58"/>
      <c r="F17" s="58"/>
      <c r="G17" s="58"/>
      <c r="H17" s="58"/>
      <c r="I17" s="58"/>
      <c r="J17" s="58"/>
      <c r="K17" s="58"/>
      <c r="L17" s="58"/>
      <c r="M17" s="61"/>
      <c r="N17" s="72"/>
      <c r="O17" s="61"/>
      <c r="P17" s="61"/>
      <c r="Q17" s="60"/>
      <c r="R17" s="61"/>
      <c r="S17" s="61"/>
      <c r="T17" s="61"/>
      <c r="U17" s="62"/>
      <c r="V17" s="63"/>
      <c r="W17" s="64"/>
      <c r="X17" s="65">
        <f>+'2.3 Augex (E)- Nominal values'!X17/'2.3 Augex (C)- Nominal values'!$AR17*'Cost incurred - Real Value'!$V16</f>
        <v>1543520.0405064097</v>
      </c>
      <c r="Y17" s="61"/>
      <c r="Z17" s="65">
        <f>+'2.3 Augex (E)- Nominal values'!AA17/'2.3 Augex (C)- Nominal values'!$AR17*'Cost incurred - Real Value'!$V16</f>
        <v>184299.58385072241</v>
      </c>
      <c r="AA17" s="65"/>
      <c r="AB17" s="65"/>
      <c r="AC17" s="65"/>
      <c r="AD17" s="65"/>
      <c r="AE17" s="65"/>
      <c r="AF17" s="65"/>
      <c r="AG17" s="65"/>
      <c r="AH17" s="65"/>
      <c r="AI17" s="65"/>
      <c r="AJ17" s="65"/>
      <c r="AK17" s="64"/>
      <c r="AL17" s="65">
        <f>+'2.3 Augex (E)- Nominal values'!AM17/'2.3 Augex (C)- Nominal values'!$AR17*'Cost incurred - Real Value'!$V16</f>
        <v>0</v>
      </c>
      <c r="AM17" s="65">
        <f>+'2.3 Augex (E)- Nominal values'!AN17/'2.3 Augex (C)- Nominal values'!$AR17*'Cost incurred - Real Value'!$V16</f>
        <v>1792431.0416753455</v>
      </c>
      <c r="AN17" s="61"/>
      <c r="AO17" s="61">
        <f>+'2.3 Augex (E)- Nominal values'!AP17/'2.3 Augex (C)- Nominal values'!$AR17*'Cost incurred - Real Value'!$V16</f>
        <v>0</v>
      </c>
      <c r="AP17" s="61">
        <f>+'2.3 Augex (E)- Nominal values'!AQ17/'2.3 Augex (C)- Nominal values'!$AR17*'Cost incurred - Real Value'!$V16</f>
        <v>0</v>
      </c>
      <c r="AQ17" s="66">
        <f>+'2.3 Augex (E)- Nominal values'!AR17/'2.3 Augex (C)- Nominal values'!$AR17*'Cost incurred - Real Value'!$V16</f>
        <v>0</v>
      </c>
      <c r="AR17" s="68">
        <f t="shared" si="0"/>
        <v>3520250.6660324777</v>
      </c>
      <c r="AS17" s="69"/>
      <c r="AT17" s="67"/>
      <c r="AU17" s="66"/>
      <c r="AV17" s="70">
        <f>+'2.3 Augex (E)- Nominal values'!AW17/'2.3 Augex (C)- Nominal values'!$AR17*'Cost incurred - Real Value'!$V16</f>
        <v>0</v>
      </c>
      <c r="AW17" s="67">
        <f>+'2.3 Augex (E)- Nominal values'!AX17/'2.3 Augex (C)- Nominal values'!$AR17*'Cost incurred - Real Value'!$V16</f>
        <v>0</v>
      </c>
      <c r="AX17" s="66">
        <f>+'2.3 Augex (E)- Nominal values'!AY17/'2.3 Augex (C)- Nominal values'!$AR17*'Cost incurred - Real Value'!$V16</f>
        <v>0</v>
      </c>
      <c r="AZ17" s="33"/>
      <c r="BA17" s="56"/>
      <c r="BB17" s="33"/>
      <c r="BC17" s="33"/>
      <c r="BD17" s="33"/>
    </row>
    <row r="18" spans="2:56">
      <c r="B18" s="350">
        <f>+'2.3 Augex (A) - Nominal values'!B18</f>
        <v>81518239</v>
      </c>
      <c r="C18" s="58"/>
      <c r="D18" s="58"/>
      <c r="E18" s="58"/>
      <c r="F18" s="58"/>
      <c r="G18" s="58"/>
      <c r="H18" s="58"/>
      <c r="I18" s="58"/>
      <c r="J18" s="58"/>
      <c r="K18" s="58"/>
      <c r="L18" s="58"/>
      <c r="M18" s="61"/>
      <c r="N18" s="72"/>
      <c r="O18" s="61"/>
      <c r="P18" s="61"/>
      <c r="Q18" s="60"/>
      <c r="R18" s="61"/>
      <c r="S18" s="61"/>
      <c r="T18" s="61"/>
      <c r="U18" s="62"/>
      <c r="V18" s="63"/>
      <c r="W18" s="64"/>
      <c r="X18" s="65">
        <f>+'2.3 Augex (E)- Nominal values'!X18/'2.3 Augex (C)- Nominal values'!$AR18*'Cost incurred - Real Value'!$V17</f>
        <v>1206201.0696521346</v>
      </c>
      <c r="Y18" s="61"/>
      <c r="Z18" s="65">
        <f>+'2.3 Augex (E)- Nominal values'!AA18/'2.3 Augex (C)- Nominal values'!$AR18*'Cost incurred - Real Value'!$V17</f>
        <v>157465.12427138945</v>
      </c>
      <c r="AA18" s="65"/>
      <c r="AB18" s="65"/>
      <c r="AC18" s="65"/>
      <c r="AD18" s="65"/>
      <c r="AE18" s="65"/>
      <c r="AF18" s="65"/>
      <c r="AG18" s="65"/>
      <c r="AH18" s="65"/>
      <c r="AI18" s="65"/>
      <c r="AJ18" s="65"/>
      <c r="AK18" s="64"/>
      <c r="AL18" s="65">
        <f>+'2.3 Augex (E)- Nominal values'!AM18/'2.3 Augex (C)- Nominal values'!$AR18*'Cost incurred - Real Value'!$V17</f>
        <v>0</v>
      </c>
      <c r="AM18" s="65">
        <f>+'2.3 Augex (E)- Nominal values'!AN18/'2.3 Augex (C)- Nominal values'!$AR18*'Cost incurred - Real Value'!$V17</f>
        <v>5105823.8917396162</v>
      </c>
      <c r="AN18" s="61"/>
      <c r="AO18" s="61">
        <f>+'2.3 Augex (E)- Nominal values'!AP18/'2.3 Augex (C)- Nominal values'!$AR18*'Cost incurred - Real Value'!$V17</f>
        <v>0</v>
      </c>
      <c r="AP18" s="61">
        <f>+'2.3 Augex (E)- Nominal values'!AQ18/'2.3 Augex (C)- Nominal values'!$AR18*'Cost incurred - Real Value'!$V17</f>
        <v>0</v>
      </c>
      <c r="AQ18" s="66"/>
      <c r="AR18" s="68">
        <f t="shared" si="0"/>
        <v>6469490.0856631398</v>
      </c>
      <c r="AS18" s="69"/>
      <c r="AT18" s="67"/>
      <c r="AU18" s="66"/>
      <c r="AV18" s="70">
        <f>+'2.3 Augex (E)- Nominal values'!AW18/'2.3 Augex (C)- Nominal values'!$AR18*'Cost incurred - Real Value'!$V17</f>
        <v>0</v>
      </c>
      <c r="AW18" s="67">
        <f>+'2.3 Augex (E)- Nominal values'!AX18/'2.3 Augex (C)- Nominal values'!$AR18*'Cost incurred - Real Value'!$V17</f>
        <v>0</v>
      </c>
      <c r="AX18" s="66">
        <f>+'2.3 Augex (E)- Nominal values'!AY18/'2.3 Augex (C)- Nominal values'!$AR18*'Cost incurred - Real Value'!$V17</f>
        <v>0</v>
      </c>
      <c r="AZ18" s="33"/>
      <c r="BA18" s="56"/>
      <c r="BB18" s="33"/>
      <c r="BC18" s="33"/>
      <c r="BD18" s="33"/>
    </row>
    <row r="19" spans="2:56">
      <c r="B19" s="350">
        <f>+'2.3 Augex (A) - Nominal values'!B19</f>
        <v>60331401</v>
      </c>
      <c r="C19" s="58"/>
      <c r="D19" s="58"/>
      <c r="E19" s="58"/>
      <c r="F19" s="58"/>
      <c r="G19" s="58"/>
      <c r="H19" s="58"/>
      <c r="I19" s="58"/>
      <c r="J19" s="58"/>
      <c r="K19" s="58"/>
      <c r="L19" s="58"/>
      <c r="M19" s="61"/>
      <c r="N19" s="72"/>
      <c r="O19" s="61"/>
      <c r="P19" s="61"/>
      <c r="Q19" s="60"/>
      <c r="R19" s="61"/>
      <c r="S19" s="61"/>
      <c r="T19" s="61"/>
      <c r="U19" s="62"/>
      <c r="V19" s="63"/>
      <c r="W19" s="64"/>
      <c r="X19" s="65">
        <f>+'2.3 Augex (E)- Nominal values'!X19/'2.3 Augex (C)- Nominal values'!$AR19*'Cost incurred - Real Value'!$V18</f>
        <v>1847029.1510652842</v>
      </c>
      <c r="Y19" s="61"/>
      <c r="Z19" s="65">
        <f>+'2.3 Augex (E)- Nominal values'!AA19/'2.3 Augex (C)- Nominal values'!$AR19*'Cost incurred - Real Value'!$V18</f>
        <v>14702.614585200625</v>
      </c>
      <c r="AA19" s="65"/>
      <c r="AB19" s="65"/>
      <c r="AC19" s="65"/>
      <c r="AD19" s="65"/>
      <c r="AE19" s="65"/>
      <c r="AF19" s="65"/>
      <c r="AG19" s="65"/>
      <c r="AH19" s="65"/>
      <c r="AI19" s="65"/>
      <c r="AJ19" s="65"/>
      <c r="AK19" s="64"/>
      <c r="AL19" s="65">
        <f>+'2.3 Augex (E)- Nominal values'!AM19/'2.3 Augex (C)- Nominal values'!$AR19*'Cost incurred - Real Value'!$V18</f>
        <v>0</v>
      </c>
      <c r="AM19" s="65">
        <f>+'2.3 Augex (E)- Nominal values'!AN19/'2.3 Augex (C)- Nominal values'!$AR19*'Cost incurred - Real Value'!$V18</f>
        <v>4300743.1114898352</v>
      </c>
      <c r="AN19" s="61"/>
      <c r="AO19" s="61">
        <f>+'2.3 Augex (E)- Nominal values'!AP19/'2.3 Augex (C)- Nominal values'!$AR19*'Cost incurred - Real Value'!$V18</f>
        <v>0</v>
      </c>
      <c r="AP19" s="61">
        <f>+'2.3 Augex (E)- Nominal values'!AQ19/'2.3 Augex (C)- Nominal values'!$AR19*'Cost incurred - Real Value'!$V18</f>
        <v>0</v>
      </c>
      <c r="AQ19" s="66"/>
      <c r="AR19" s="68">
        <f t="shared" si="0"/>
        <v>6162474.8771403199</v>
      </c>
      <c r="AS19" s="69"/>
      <c r="AT19" s="67"/>
      <c r="AU19" s="66"/>
      <c r="AV19" s="70">
        <f>+'2.3 Augex (E)- Nominal values'!AW19/'2.3 Augex (C)- Nominal values'!$AR19*'Cost incurred - Real Value'!$V18</f>
        <v>0</v>
      </c>
      <c r="AW19" s="67">
        <f>+'2.3 Augex (E)- Nominal values'!AX19/'2.3 Augex (C)- Nominal values'!$AR19*'Cost incurred - Real Value'!$V18</f>
        <v>0</v>
      </c>
      <c r="AX19" s="66">
        <f>+'2.3 Augex (E)- Nominal values'!AY19/'2.3 Augex (C)- Nominal values'!$AR19*'Cost incurred - Real Value'!$V18</f>
        <v>0</v>
      </c>
      <c r="AZ19" s="33"/>
      <c r="BA19" s="56"/>
      <c r="BB19" s="33"/>
      <c r="BC19" s="33"/>
      <c r="BD19" s="33"/>
    </row>
    <row r="20" spans="2:56">
      <c r="B20" s="350">
        <f>+'2.3 Augex (A) - Nominal values'!B20</f>
        <v>60330485</v>
      </c>
      <c r="C20" s="58"/>
      <c r="D20" s="58"/>
      <c r="E20" s="58"/>
      <c r="F20" s="58"/>
      <c r="G20" s="58"/>
      <c r="H20" s="58"/>
      <c r="I20" s="58"/>
      <c r="J20" s="58"/>
      <c r="K20" s="58"/>
      <c r="L20" s="58"/>
      <c r="M20" s="61"/>
      <c r="N20" s="72"/>
      <c r="O20" s="61"/>
      <c r="P20" s="61"/>
      <c r="Q20" s="60"/>
      <c r="R20" s="61"/>
      <c r="S20" s="61"/>
      <c r="T20" s="61"/>
      <c r="U20" s="62"/>
      <c r="V20" s="63"/>
      <c r="W20" s="64"/>
      <c r="X20" s="65">
        <f>+'2.3 Augex (E)- Nominal values'!X20/'2.3 Augex (C)- Nominal values'!$AR20*'Cost incurred - Real Value'!$V19</f>
        <v>2811399.8367979284</v>
      </c>
      <c r="Y20" s="61"/>
      <c r="Z20" s="65">
        <f>+'2.3 Augex (E)- Nominal values'!AA20/'2.3 Augex (C)- Nominal values'!$AR20*'Cost incurred - Real Value'!$V19</f>
        <v>49731.427383140268</v>
      </c>
      <c r="AA20" s="65"/>
      <c r="AB20" s="65"/>
      <c r="AC20" s="65"/>
      <c r="AD20" s="65"/>
      <c r="AE20" s="65"/>
      <c r="AF20" s="65"/>
      <c r="AG20" s="65"/>
      <c r="AH20" s="65"/>
      <c r="AI20" s="65"/>
      <c r="AJ20" s="65"/>
      <c r="AK20" s="64"/>
      <c r="AL20" s="65">
        <f>+'2.3 Augex (E)- Nominal values'!AM20/'2.3 Augex (C)- Nominal values'!$AR20*'Cost incurred - Real Value'!$V19</f>
        <v>0</v>
      </c>
      <c r="AM20" s="65">
        <f>+'2.3 Augex (E)- Nominal values'!AN20/'2.3 Augex (C)- Nominal values'!$AR20*'Cost incurred - Real Value'!$V19</f>
        <v>1473784.1296976309</v>
      </c>
      <c r="AN20" s="61"/>
      <c r="AO20" s="61">
        <f>+'2.3 Augex (E)- Nominal values'!AP20/'2.3 Augex (C)- Nominal values'!$AR20*'Cost incurred - Real Value'!$V19</f>
        <v>0</v>
      </c>
      <c r="AP20" s="61">
        <f>+'2.3 Augex (E)- Nominal values'!AQ20/'2.3 Augex (C)- Nominal values'!$AR20*'Cost incurred - Real Value'!$V19</f>
        <v>0</v>
      </c>
      <c r="AQ20" s="66"/>
      <c r="AR20" s="68">
        <f t="shared" si="0"/>
        <v>4334915.3938786993</v>
      </c>
      <c r="AS20" s="69"/>
      <c r="AT20" s="67"/>
      <c r="AU20" s="66"/>
      <c r="AV20" s="70">
        <f>+'2.3 Augex (E)- Nominal values'!AW20/'2.3 Augex (C)- Nominal values'!$AR20*'Cost incurred - Real Value'!$V19</f>
        <v>0</v>
      </c>
      <c r="AW20" s="67">
        <f>+'2.3 Augex (E)- Nominal values'!AX20/'2.3 Augex (C)- Nominal values'!$AR20*'Cost incurred - Real Value'!$V19</f>
        <v>0</v>
      </c>
      <c r="AX20" s="66">
        <f>+'2.3 Augex (E)- Nominal values'!AY20/'2.3 Augex (C)- Nominal values'!$AR20*'Cost incurred - Real Value'!$V19</f>
        <v>0</v>
      </c>
      <c r="AZ20" s="33"/>
      <c r="BA20" s="56"/>
      <c r="BB20" s="33"/>
      <c r="BC20" s="33"/>
      <c r="BD20" s="33"/>
    </row>
    <row r="21" spans="2:56">
      <c r="B21" s="350">
        <f>+'2.3 Augex (A) - Nominal values'!B21</f>
        <v>50000098</v>
      </c>
      <c r="C21" s="58"/>
      <c r="D21" s="58"/>
      <c r="E21" s="58"/>
      <c r="F21" s="58"/>
      <c r="G21" s="58"/>
      <c r="H21" s="58"/>
      <c r="I21" s="58"/>
      <c r="J21" s="58"/>
      <c r="K21" s="58"/>
      <c r="L21" s="58"/>
      <c r="M21" s="61"/>
      <c r="N21" s="72"/>
      <c r="O21" s="61"/>
      <c r="P21" s="61"/>
      <c r="Q21" s="60"/>
      <c r="R21" s="61"/>
      <c r="S21" s="61"/>
      <c r="T21" s="61"/>
      <c r="U21" s="62"/>
      <c r="V21" s="63"/>
      <c r="W21" s="64"/>
      <c r="X21" s="65">
        <f>+'2.3 Augex (E)- Nominal values'!X21/'2.3 Augex (C)- Nominal values'!$AR21*'Cost incurred - Real Value'!$V20</f>
        <v>3085910.7272076807</v>
      </c>
      <c r="Y21" s="61"/>
      <c r="Z21" s="65">
        <f>+'2.3 Augex (E)- Nominal values'!AA21/'2.3 Augex (C)- Nominal values'!$AR21*'Cost incurred - Real Value'!$V20</f>
        <v>0</v>
      </c>
      <c r="AA21" s="65"/>
      <c r="AB21" s="65"/>
      <c r="AC21" s="65"/>
      <c r="AD21" s="65"/>
      <c r="AE21" s="65"/>
      <c r="AF21" s="65"/>
      <c r="AG21" s="65"/>
      <c r="AH21" s="65"/>
      <c r="AI21" s="65"/>
      <c r="AJ21" s="65"/>
      <c r="AK21" s="64"/>
      <c r="AL21" s="65">
        <f>+'2.3 Augex (E)- Nominal values'!AM21/'2.3 Augex (C)- Nominal values'!$AR21*'Cost incurred - Real Value'!$V20</f>
        <v>0</v>
      </c>
      <c r="AM21" s="65">
        <f>+'2.3 Augex (E)- Nominal values'!AN21/'2.3 Augex (C)- Nominal values'!$AR21*'Cost incurred - Real Value'!$V20</f>
        <v>1302156.6506733482</v>
      </c>
      <c r="AN21" s="61"/>
      <c r="AO21" s="61">
        <f>+'2.3 Augex (E)- Nominal values'!AP21/'2.3 Augex (C)- Nominal values'!$AR21*'Cost incurred - Real Value'!$V20</f>
        <v>0</v>
      </c>
      <c r="AP21" s="61">
        <f>+'2.3 Augex (E)- Nominal values'!AQ21/'2.3 Augex (C)- Nominal values'!$AR21*'Cost incurred - Real Value'!$V20</f>
        <v>0</v>
      </c>
      <c r="AQ21" s="66"/>
      <c r="AR21" s="68">
        <f t="shared" si="0"/>
        <v>4388067.3778810287</v>
      </c>
      <c r="AS21" s="69"/>
      <c r="AT21" s="67"/>
      <c r="AU21" s="66"/>
      <c r="AV21" s="70">
        <f>+'2.3 Augex (E)- Nominal values'!AW21/'2.3 Augex (C)- Nominal values'!$AR21*'Cost incurred - Real Value'!$V20</f>
        <v>0</v>
      </c>
      <c r="AW21" s="67">
        <f>+'2.3 Augex (E)- Nominal values'!AX21/'2.3 Augex (C)- Nominal values'!$AR21*'Cost incurred - Real Value'!$V20</f>
        <v>0</v>
      </c>
      <c r="AX21" s="66">
        <f>+'2.3 Augex (E)- Nominal values'!AY21/'2.3 Augex (C)- Nominal values'!$AR21*'Cost incurred - Real Value'!$V20</f>
        <v>0</v>
      </c>
      <c r="AZ21" s="33"/>
      <c r="BA21" s="56"/>
      <c r="BB21" s="33"/>
      <c r="BC21" s="33"/>
      <c r="BD21" s="33"/>
    </row>
    <row r="22" spans="2:56">
      <c r="B22" s="350">
        <f>+'2.3 Augex (A) - Nominal values'!B22</f>
        <v>50000188</v>
      </c>
      <c r="C22" s="58"/>
      <c r="D22" s="58"/>
      <c r="E22" s="58"/>
      <c r="F22" s="58"/>
      <c r="G22" s="58"/>
      <c r="H22" s="58"/>
      <c r="I22" s="58"/>
      <c r="J22" s="58"/>
      <c r="K22" s="58"/>
      <c r="L22" s="58"/>
      <c r="M22" s="61"/>
      <c r="N22" s="72"/>
      <c r="O22" s="61"/>
      <c r="P22" s="61"/>
      <c r="Q22" s="60"/>
      <c r="R22" s="61"/>
      <c r="S22" s="61"/>
      <c r="T22" s="61"/>
      <c r="U22" s="62"/>
      <c r="V22" s="63"/>
      <c r="W22" s="64"/>
      <c r="X22" s="65">
        <f>+'2.3 Augex (E)- Nominal values'!X22/'2.3 Augex (C)- Nominal values'!$AR22*'Cost incurred - Real Value'!$V21</f>
        <v>2262725.9449493815</v>
      </c>
      <c r="Y22" s="61"/>
      <c r="Z22" s="65">
        <f>+'2.3 Augex (E)- Nominal values'!AA22/'2.3 Augex (C)- Nominal values'!$AR22*'Cost incurred - Real Value'!$V21</f>
        <v>0</v>
      </c>
      <c r="AA22" s="65"/>
      <c r="AB22" s="65"/>
      <c r="AC22" s="65"/>
      <c r="AD22" s="65"/>
      <c r="AE22" s="65"/>
      <c r="AF22" s="65"/>
      <c r="AG22" s="65"/>
      <c r="AH22" s="65"/>
      <c r="AI22" s="65"/>
      <c r="AJ22" s="65"/>
      <c r="AK22" s="64"/>
      <c r="AL22" s="65">
        <f>+'2.3 Augex (E)- Nominal values'!AM22/'2.3 Augex (C)- Nominal values'!$AR22*'Cost incurred - Real Value'!$V21</f>
        <v>0</v>
      </c>
      <c r="AM22" s="65">
        <f>+'2.3 Augex (E)- Nominal values'!AN22/'2.3 Augex (C)- Nominal values'!$AR22*'Cost incurred - Real Value'!$V21</f>
        <v>860499.65164140542</v>
      </c>
      <c r="AN22" s="61"/>
      <c r="AO22" s="61">
        <f>+'2.3 Augex (E)- Nominal values'!AP22/'2.3 Augex (C)- Nominal values'!$AR22*'Cost incurred - Real Value'!$V21</f>
        <v>0</v>
      </c>
      <c r="AP22" s="61">
        <f>+'2.3 Augex (E)- Nominal values'!AQ22/'2.3 Augex (C)- Nominal values'!$AR22*'Cost incurred - Real Value'!$V21</f>
        <v>0</v>
      </c>
      <c r="AQ22" s="66"/>
      <c r="AR22" s="68">
        <f t="shared" si="0"/>
        <v>3123225.5965907872</v>
      </c>
      <c r="AS22" s="69"/>
      <c r="AT22" s="67"/>
      <c r="AU22" s="66"/>
      <c r="AV22" s="70">
        <f>+'2.3 Augex (E)- Nominal values'!AW22/'2.3 Augex (C)- Nominal values'!$AR22*'Cost incurred - Real Value'!$V21</f>
        <v>0</v>
      </c>
      <c r="AW22" s="67">
        <f>+'2.3 Augex (E)- Nominal values'!AX22/'2.3 Augex (C)- Nominal values'!$AR22*'Cost incurred - Real Value'!$V21</f>
        <v>0</v>
      </c>
      <c r="AX22" s="66">
        <f>+'2.3 Augex (E)- Nominal values'!AY22/'2.3 Augex (C)- Nominal values'!$AR22*'Cost incurred - Real Value'!$V21</f>
        <v>0</v>
      </c>
      <c r="AZ22" s="33"/>
      <c r="BA22" s="56"/>
      <c r="BB22" s="33"/>
      <c r="BC22" s="33"/>
      <c r="BD22" s="33"/>
    </row>
    <row r="23" spans="2:56">
      <c r="B23" s="350" t="str">
        <f>+'2.3 Augex (A) - Nominal values'!B23</f>
        <v>20006664</v>
      </c>
      <c r="C23" s="58"/>
      <c r="D23" s="58"/>
      <c r="E23" s="58"/>
      <c r="F23" s="58"/>
      <c r="G23" s="58"/>
      <c r="H23" s="58"/>
      <c r="I23" s="58"/>
      <c r="J23" s="58"/>
      <c r="K23" s="58"/>
      <c r="L23" s="58"/>
      <c r="M23" s="61"/>
      <c r="N23" s="72"/>
      <c r="O23" s="61"/>
      <c r="P23" s="61"/>
      <c r="Q23" s="60"/>
      <c r="R23" s="61"/>
      <c r="S23" s="61"/>
      <c r="T23" s="61"/>
      <c r="U23" s="62"/>
      <c r="V23" s="63"/>
      <c r="W23" s="64"/>
      <c r="X23" s="65">
        <f>+'2.3 Augex (E)- Nominal values'!X23/'2.3 Augex (C)- Nominal values'!$AR23*'Cost incurred - Real Value'!$V22</f>
        <v>0</v>
      </c>
      <c r="Y23" s="61"/>
      <c r="Z23" s="65">
        <f>+'2.3 Augex (E)- Nominal values'!AA23/'2.3 Augex (C)- Nominal values'!$AR23*'Cost incurred - Real Value'!$V22</f>
        <v>14895.333823436637</v>
      </c>
      <c r="AA23" s="65"/>
      <c r="AB23" s="65"/>
      <c r="AC23" s="65"/>
      <c r="AD23" s="65"/>
      <c r="AE23" s="65"/>
      <c r="AF23" s="65"/>
      <c r="AG23" s="65"/>
      <c r="AH23" s="65"/>
      <c r="AI23" s="65"/>
      <c r="AJ23" s="65"/>
      <c r="AK23" s="64"/>
      <c r="AL23" s="65">
        <f>+'2.3 Augex (E)- Nominal values'!AM23/'2.3 Augex (C)- Nominal values'!$AR23*'Cost incurred - Real Value'!$V22</f>
        <v>0</v>
      </c>
      <c r="AM23" s="65">
        <f>+'2.3 Augex (E)- Nominal values'!AN23/'2.3 Augex (C)- Nominal values'!$AR23*'Cost incurred - Real Value'!$V22</f>
        <v>2394023.6870959462</v>
      </c>
      <c r="AN23" s="61"/>
      <c r="AO23" s="61">
        <f>+'2.3 Augex (E)- Nominal values'!AP23/'2.3 Augex (C)- Nominal values'!$AR23*'Cost incurred - Real Value'!$V22</f>
        <v>0</v>
      </c>
      <c r="AP23" s="61">
        <f>+'2.3 Augex (E)- Nominal values'!AQ23/'2.3 Augex (C)- Nominal values'!$AR23*'Cost incurred - Real Value'!$V22</f>
        <v>0</v>
      </c>
      <c r="AQ23" s="66"/>
      <c r="AR23" s="68">
        <f t="shared" si="0"/>
        <v>2408919.0209193826</v>
      </c>
      <c r="AS23" s="69"/>
      <c r="AT23" s="67"/>
      <c r="AU23" s="66"/>
      <c r="AV23" s="70">
        <f>+'2.3 Augex (E)- Nominal values'!AW23/'2.3 Augex (C)- Nominal values'!$AR23*'Cost incurred - Real Value'!$V22</f>
        <v>0</v>
      </c>
      <c r="AW23" s="67">
        <f>+'2.3 Augex (E)- Nominal values'!AX23/'2.3 Augex (C)- Nominal values'!$AR23*'Cost incurred - Real Value'!$V22</f>
        <v>0</v>
      </c>
      <c r="AX23" s="66">
        <f>+'2.3 Augex (E)- Nominal values'!AY23/'2.3 Augex (C)- Nominal values'!$AR23*'Cost incurred - Real Value'!$V22</f>
        <v>0</v>
      </c>
      <c r="AZ23" s="33"/>
      <c r="BA23" s="56"/>
      <c r="BB23" s="33"/>
      <c r="BC23" s="33"/>
      <c r="BD23" s="33"/>
    </row>
    <row r="24" spans="2:56">
      <c r="B24" s="350" t="str">
        <f>+'2.3 Augex (A) - Nominal values'!B24</f>
        <v>82709921</v>
      </c>
      <c r="C24" s="58"/>
      <c r="D24" s="58"/>
      <c r="E24" s="58"/>
      <c r="F24" s="58"/>
      <c r="G24" s="58"/>
      <c r="H24" s="58"/>
      <c r="I24" s="58"/>
      <c r="J24" s="58"/>
      <c r="K24" s="58"/>
      <c r="L24" s="58"/>
      <c r="M24" s="61"/>
      <c r="N24" s="72"/>
      <c r="O24" s="61"/>
      <c r="P24" s="61"/>
      <c r="Q24" s="60"/>
      <c r="R24" s="61"/>
      <c r="S24" s="61"/>
      <c r="T24" s="61"/>
      <c r="U24" s="62"/>
      <c r="V24" s="63"/>
      <c r="W24" s="64"/>
      <c r="X24" s="65">
        <f>+'2.3 Augex (E)- Nominal values'!X24/'2.3 Augex (C)- Nominal values'!$AR24*'Cost incurred - Real Value'!$V23</f>
        <v>0</v>
      </c>
      <c r="Y24" s="61"/>
      <c r="Z24" s="65">
        <f>+'2.3 Augex (E)- Nominal values'!AA24/'2.3 Augex (C)- Nominal values'!$AR24*'Cost incurred - Real Value'!$V23</f>
        <v>130029.44189690055</v>
      </c>
      <c r="AA24" s="65"/>
      <c r="AB24" s="65"/>
      <c r="AC24" s="65"/>
      <c r="AD24" s="65"/>
      <c r="AE24" s="65"/>
      <c r="AF24" s="65"/>
      <c r="AG24" s="65"/>
      <c r="AH24" s="65"/>
      <c r="AI24" s="65"/>
      <c r="AJ24" s="65"/>
      <c r="AK24" s="64"/>
      <c r="AL24" s="65">
        <f>+'2.3 Augex (E)- Nominal values'!AM24/'2.3 Augex (C)- Nominal values'!$AR24*'Cost incurred - Real Value'!$V23</f>
        <v>0</v>
      </c>
      <c r="AM24" s="65">
        <f>+'2.3 Augex (E)- Nominal values'!AN24/'2.3 Augex (C)- Nominal values'!$AR24*'Cost incurred - Real Value'!$V23</f>
        <v>6047910.4786834521</v>
      </c>
      <c r="AN24" s="61"/>
      <c r="AO24" s="61">
        <f>+'2.3 Augex (E)- Nominal values'!AP24/'2.3 Augex (C)- Nominal values'!$AR24*'Cost incurred - Real Value'!$V23</f>
        <v>0</v>
      </c>
      <c r="AP24" s="61">
        <f>+'2.3 Augex (E)- Nominal values'!AQ24/'2.3 Augex (C)- Nominal values'!$AR24*'Cost incurred - Real Value'!$V23</f>
        <v>0</v>
      </c>
      <c r="AQ24" s="66"/>
      <c r="AR24" s="68">
        <f t="shared" si="0"/>
        <v>6177939.9205803527</v>
      </c>
      <c r="AS24" s="69"/>
      <c r="AT24" s="67"/>
      <c r="AU24" s="66"/>
      <c r="AV24" s="70">
        <f>+'2.3 Augex (E)- Nominal values'!AW24/'2.3 Augex (C)- Nominal values'!$AR24*'Cost incurred - Real Value'!$V23</f>
        <v>0</v>
      </c>
      <c r="AW24" s="67">
        <f>+'2.3 Augex (E)- Nominal values'!AX24/'2.3 Augex (C)- Nominal values'!$AR24*'Cost incurred - Real Value'!$V23</f>
        <v>0</v>
      </c>
      <c r="AX24" s="66">
        <f>+'2.3 Augex (E)- Nominal values'!AY24/'2.3 Augex (C)- Nominal values'!$AR24*'Cost incurred - Real Value'!$V23</f>
        <v>0</v>
      </c>
      <c r="AZ24" s="33"/>
      <c r="BA24" s="56"/>
      <c r="BB24" s="33"/>
      <c r="BC24" s="33"/>
      <c r="BD24" s="33"/>
    </row>
    <row r="25" spans="2:56">
      <c r="B25" s="350">
        <f>+'2.3 Augex (A) - Nominal values'!B25</f>
        <v>82613011</v>
      </c>
      <c r="C25" s="58"/>
      <c r="D25" s="58"/>
      <c r="E25" s="58"/>
      <c r="F25" s="58"/>
      <c r="G25" s="58"/>
      <c r="H25" s="58"/>
      <c r="I25" s="58"/>
      <c r="J25" s="58"/>
      <c r="K25" s="58"/>
      <c r="L25" s="58"/>
      <c r="M25" s="61"/>
      <c r="N25" s="72"/>
      <c r="O25" s="61"/>
      <c r="P25" s="61"/>
      <c r="Q25" s="60"/>
      <c r="R25" s="61"/>
      <c r="S25" s="61"/>
      <c r="T25" s="61"/>
      <c r="U25" s="62"/>
      <c r="V25" s="63"/>
      <c r="W25" s="64"/>
      <c r="X25" s="65">
        <f>+'2.3 Augex (E)- Nominal values'!X25/'2.3 Augex (C)- Nominal values'!$AR25*'Cost incurred - Real Value'!$V24</f>
        <v>1035522.2400775232</v>
      </c>
      <c r="Y25" s="61"/>
      <c r="Z25" s="65">
        <f>+'2.3 Augex (E)- Nominal values'!AA25/'2.3 Augex (C)- Nominal values'!$AR25*'Cost incurred - Real Value'!$V24</f>
        <v>157364.53517611339</v>
      </c>
      <c r="AA25" s="65"/>
      <c r="AB25" s="65"/>
      <c r="AC25" s="65"/>
      <c r="AD25" s="65"/>
      <c r="AE25" s="65"/>
      <c r="AF25" s="65"/>
      <c r="AG25" s="65"/>
      <c r="AH25" s="65"/>
      <c r="AI25" s="65"/>
      <c r="AJ25" s="65"/>
      <c r="AK25" s="64"/>
      <c r="AL25" s="65">
        <f>+'2.3 Augex (E)- Nominal values'!AM25/'2.3 Augex (C)- Nominal values'!$AR25*'Cost incurred - Real Value'!$V24</f>
        <v>0</v>
      </c>
      <c r="AM25" s="65">
        <f>+'2.3 Augex (E)- Nominal values'!AN25/'2.3 Augex (C)- Nominal values'!$AR25*'Cost incurred - Real Value'!$V24</f>
        <v>1364903.9868003898</v>
      </c>
      <c r="AN25" s="61"/>
      <c r="AO25" s="61">
        <f>+'2.3 Augex (E)- Nominal values'!AP25/'2.3 Augex (C)- Nominal values'!$AR25*'Cost incurred - Real Value'!$V24</f>
        <v>0</v>
      </c>
      <c r="AP25" s="61">
        <f>+'2.3 Augex (E)- Nominal values'!AQ25/'2.3 Augex (C)- Nominal values'!$AR25*'Cost incurred - Real Value'!$V24</f>
        <v>0</v>
      </c>
      <c r="AQ25" s="66"/>
      <c r="AR25" s="68">
        <f t="shared" si="0"/>
        <v>2557790.7620540261</v>
      </c>
      <c r="AS25" s="69"/>
      <c r="AT25" s="67"/>
      <c r="AU25" s="66"/>
      <c r="AV25" s="70">
        <f>+'2.3 Augex (E)- Nominal values'!AW25/'2.3 Augex (C)- Nominal values'!$AR25*'Cost incurred - Real Value'!$V24</f>
        <v>0</v>
      </c>
      <c r="AW25" s="67">
        <f>+'2.3 Augex (E)- Nominal values'!AX25/'2.3 Augex (C)- Nominal values'!$AR25*'Cost incurred - Real Value'!$V24</f>
        <v>0</v>
      </c>
      <c r="AX25" s="66">
        <f>+'2.3 Augex (E)- Nominal values'!AY25/'2.3 Augex (C)- Nominal values'!$AR25*'Cost incurred - Real Value'!$V24</f>
        <v>0</v>
      </c>
      <c r="AZ25" s="33"/>
      <c r="BA25" s="56"/>
      <c r="BB25" s="33"/>
      <c r="BC25" s="33"/>
      <c r="BD25" s="33"/>
    </row>
    <row r="26" spans="2:56">
      <c r="B26" s="350">
        <f>+'2.3 Augex (A) - Nominal values'!B26</f>
        <v>82550255</v>
      </c>
      <c r="C26" s="58"/>
      <c r="D26" s="58"/>
      <c r="E26" s="58"/>
      <c r="F26" s="58"/>
      <c r="G26" s="58"/>
      <c r="H26" s="58"/>
      <c r="I26" s="58"/>
      <c r="J26" s="58"/>
      <c r="K26" s="58"/>
      <c r="L26" s="58"/>
      <c r="M26" s="61"/>
      <c r="N26" s="72"/>
      <c r="O26" s="61"/>
      <c r="P26" s="61"/>
      <c r="Q26" s="60"/>
      <c r="R26" s="61"/>
      <c r="S26" s="61"/>
      <c r="T26" s="61"/>
      <c r="U26" s="62"/>
      <c r="V26" s="63"/>
      <c r="W26" s="64"/>
      <c r="X26" s="65">
        <f>+'2.3 Augex (E)- Nominal values'!X26/'2.3 Augex (C)- Nominal values'!$AR26*'Cost incurred - Real Value'!$V25</f>
        <v>2146669.1427955464</v>
      </c>
      <c r="Y26" s="61"/>
      <c r="Z26" s="65">
        <f>+'2.3 Augex (E)- Nominal values'!AA26/'2.3 Augex (C)- Nominal values'!$AR26*'Cost incurred - Real Value'!$V25</f>
        <v>95143.605296073991</v>
      </c>
      <c r="AA26" s="65"/>
      <c r="AB26" s="65"/>
      <c r="AC26" s="65"/>
      <c r="AD26" s="65"/>
      <c r="AE26" s="65"/>
      <c r="AF26" s="65"/>
      <c r="AG26" s="65"/>
      <c r="AH26" s="65"/>
      <c r="AI26" s="65"/>
      <c r="AJ26" s="65"/>
      <c r="AK26" s="64"/>
      <c r="AL26" s="65">
        <f>+'2.3 Augex (E)- Nominal values'!AM26/'2.3 Augex (C)- Nominal values'!$AR26*'Cost incurred - Real Value'!$V25</f>
        <v>0</v>
      </c>
      <c r="AM26" s="65">
        <f>+'2.3 Augex (E)- Nominal values'!AN26/'2.3 Augex (C)- Nominal values'!$AR26*'Cost incurred - Real Value'!$V25</f>
        <v>2878521.2681514868</v>
      </c>
      <c r="AN26" s="61"/>
      <c r="AO26" s="61">
        <f>+'2.3 Augex (E)- Nominal values'!AP26/'2.3 Augex (C)- Nominal values'!$AR26*'Cost incurred - Real Value'!$V25</f>
        <v>0</v>
      </c>
      <c r="AP26" s="61">
        <f>+'2.3 Augex (E)- Nominal values'!AQ26/'2.3 Augex (C)- Nominal values'!$AR26*'Cost incurred - Real Value'!$V25</f>
        <v>0</v>
      </c>
      <c r="AQ26" s="66"/>
      <c r="AR26" s="68">
        <f t="shared" si="0"/>
        <v>5120334.0162431076</v>
      </c>
      <c r="AS26" s="69"/>
      <c r="AT26" s="67"/>
      <c r="AU26" s="66"/>
      <c r="AV26" s="70">
        <f>+'2.3 Augex (E)- Nominal values'!AW26/'2.3 Augex (C)- Nominal values'!$AR26*'Cost incurred - Real Value'!$V25</f>
        <v>0</v>
      </c>
      <c r="AW26" s="67">
        <f>+'2.3 Augex (E)- Nominal values'!AX26/'2.3 Augex (C)- Nominal values'!$AR26*'Cost incurred - Real Value'!$V25</f>
        <v>0</v>
      </c>
      <c r="AX26" s="66">
        <f>+'2.3 Augex (E)- Nominal values'!AY26/'2.3 Augex (C)- Nominal values'!$AR26*'Cost incurred - Real Value'!$V25</f>
        <v>0</v>
      </c>
      <c r="AZ26" s="33"/>
      <c r="BA26" s="56"/>
      <c r="BB26" s="33"/>
      <c r="BC26" s="33"/>
      <c r="BD26" s="33"/>
    </row>
    <row r="27" spans="2:56">
      <c r="B27" s="350">
        <f>+'2.3 Augex (A) - Nominal values'!B27</f>
        <v>82618594</v>
      </c>
      <c r="C27" s="58"/>
      <c r="D27" s="58"/>
      <c r="E27" s="58"/>
      <c r="F27" s="58"/>
      <c r="G27" s="58"/>
      <c r="H27" s="58"/>
      <c r="I27" s="58"/>
      <c r="J27" s="58"/>
      <c r="K27" s="58"/>
      <c r="L27" s="58"/>
      <c r="M27" s="61"/>
      <c r="N27" s="72"/>
      <c r="O27" s="61"/>
      <c r="P27" s="61"/>
      <c r="Q27" s="60"/>
      <c r="R27" s="61"/>
      <c r="S27" s="61"/>
      <c r="T27" s="61"/>
      <c r="U27" s="62"/>
      <c r="V27" s="63"/>
      <c r="W27" s="64"/>
      <c r="X27" s="65">
        <f>+'2.3 Augex (E)- Nominal values'!X27/'2.3 Augex (C)- Nominal values'!$AR27*'Cost incurred - Real Value'!$V26</f>
        <v>3196401.1007224289</v>
      </c>
      <c r="Y27" s="61"/>
      <c r="Z27" s="65">
        <f>+'2.3 Augex (E)- Nominal values'!AA27/'2.3 Augex (C)- Nominal values'!$AR27*'Cost incurred - Real Value'!$V26</f>
        <v>175721.85318118596</v>
      </c>
      <c r="AA27" s="65"/>
      <c r="AB27" s="65"/>
      <c r="AC27" s="65"/>
      <c r="AD27" s="65"/>
      <c r="AE27" s="65"/>
      <c r="AF27" s="65"/>
      <c r="AG27" s="65"/>
      <c r="AH27" s="65"/>
      <c r="AI27" s="65"/>
      <c r="AJ27" s="65"/>
      <c r="AK27" s="64"/>
      <c r="AL27" s="65">
        <f>+'2.3 Augex (E)- Nominal values'!AM27/'2.3 Augex (C)- Nominal values'!$AR27*'Cost incurred - Real Value'!$V26</f>
        <v>733419.86508581601</v>
      </c>
      <c r="AM27" s="65">
        <f>+'2.3 Augex (E)- Nominal values'!AN27/'2.3 Augex (C)- Nominal values'!$AR27*'Cost incurred - Real Value'!$V26</f>
        <v>2592542.2712323256</v>
      </c>
      <c r="AN27" s="61"/>
      <c r="AO27" s="61">
        <f>+'2.3 Augex (E)- Nominal values'!AP27/'2.3 Augex (C)- Nominal values'!$AR27*'Cost incurred - Real Value'!$V26</f>
        <v>0</v>
      </c>
      <c r="AP27" s="61">
        <f>+'2.3 Augex (E)- Nominal values'!AQ27/'2.3 Augex (C)- Nominal values'!$AR27*'Cost incurred - Real Value'!$V26</f>
        <v>0</v>
      </c>
      <c r="AQ27" s="66"/>
      <c r="AR27" s="68">
        <f t="shared" si="0"/>
        <v>6698085.0902217571</v>
      </c>
      <c r="AS27" s="69"/>
      <c r="AT27" s="67"/>
      <c r="AU27" s="66"/>
      <c r="AV27" s="70">
        <f>+'2.3 Augex (E)- Nominal values'!AW27/'2.3 Augex (C)- Nominal values'!$AR27*'Cost incurred - Real Value'!$V26</f>
        <v>0</v>
      </c>
      <c r="AW27" s="67">
        <f>+'2.3 Augex (E)- Nominal values'!AX27/'2.3 Augex (C)- Nominal values'!$AR27*'Cost incurred - Real Value'!$V26</f>
        <v>0</v>
      </c>
      <c r="AX27" s="66">
        <f>+'2.3 Augex (E)- Nominal values'!AY27/'2.3 Augex (C)- Nominal values'!$AR27*'Cost incurred - Real Value'!$V26</f>
        <v>0</v>
      </c>
      <c r="AZ27" s="33"/>
      <c r="BA27" s="56"/>
      <c r="BB27" s="33"/>
      <c r="BC27" s="33"/>
      <c r="BD27" s="33"/>
    </row>
    <row r="28" spans="2:56">
      <c r="B28" s="350">
        <f>+'2.3 Augex (A) - Nominal values'!B28</f>
        <v>82772842</v>
      </c>
      <c r="C28" s="58"/>
      <c r="D28" s="58"/>
      <c r="E28" s="58"/>
      <c r="F28" s="58"/>
      <c r="G28" s="58"/>
      <c r="H28" s="58"/>
      <c r="I28" s="58"/>
      <c r="J28" s="58"/>
      <c r="K28" s="58"/>
      <c r="L28" s="58"/>
      <c r="M28" s="61"/>
      <c r="N28" s="72"/>
      <c r="O28" s="61"/>
      <c r="P28" s="61"/>
      <c r="Q28" s="60"/>
      <c r="R28" s="61"/>
      <c r="S28" s="61"/>
      <c r="T28" s="61"/>
      <c r="U28" s="62"/>
      <c r="V28" s="63"/>
      <c r="W28" s="64"/>
      <c r="X28" s="65">
        <f>+'2.3 Augex (E)- Nominal values'!X28/'2.3 Augex (C)- Nominal values'!$AR28*'Cost incurred - Real Value'!$V27</f>
        <v>781337.92393533315</v>
      </c>
      <c r="Y28" s="61"/>
      <c r="Z28" s="65">
        <f>+'2.3 Augex (E)- Nominal values'!AA28/'2.3 Augex (C)- Nominal values'!$AR28*'Cost incurred - Real Value'!$V27</f>
        <v>197895.12070474419</v>
      </c>
      <c r="AA28" s="65"/>
      <c r="AB28" s="65"/>
      <c r="AC28" s="65"/>
      <c r="AD28" s="65"/>
      <c r="AE28" s="65"/>
      <c r="AF28" s="65"/>
      <c r="AG28" s="65"/>
      <c r="AH28" s="65"/>
      <c r="AI28" s="65"/>
      <c r="AJ28" s="65"/>
      <c r="AK28" s="64"/>
      <c r="AL28" s="65">
        <f>+'2.3 Augex (E)- Nominal values'!AM28/'2.3 Augex (C)- Nominal values'!$AR28*'Cost incurred - Real Value'!$V27</f>
        <v>180679.98350554644</v>
      </c>
      <c r="AM28" s="65">
        <f>+'2.3 Augex (E)- Nominal values'!AN28/'2.3 Augex (C)- Nominal values'!$AR28*'Cost incurred - Real Value'!$V27</f>
        <v>1705788.6440241346</v>
      </c>
      <c r="AN28" s="61"/>
      <c r="AO28" s="61">
        <f>+'2.3 Augex (E)- Nominal values'!AP28/'2.3 Augex (C)- Nominal values'!$AR28*'Cost incurred - Real Value'!$V27</f>
        <v>0</v>
      </c>
      <c r="AP28" s="61">
        <f>+'2.3 Augex (E)- Nominal values'!AQ28/'2.3 Augex (C)- Nominal values'!$AR28*'Cost incurred - Real Value'!$V27</f>
        <v>0</v>
      </c>
      <c r="AQ28" s="66"/>
      <c r="AR28" s="68">
        <f t="shared" si="0"/>
        <v>2865701.672169758</v>
      </c>
      <c r="AS28" s="69"/>
      <c r="AT28" s="67"/>
      <c r="AU28" s="66"/>
      <c r="AV28" s="70">
        <f>+'2.3 Augex (E)- Nominal values'!AW28/'2.3 Augex (C)- Nominal values'!$AR28*'Cost incurred - Real Value'!$V27</f>
        <v>0</v>
      </c>
      <c r="AW28" s="67">
        <f>+'2.3 Augex (E)- Nominal values'!AX28/'2.3 Augex (C)- Nominal values'!$AR28*'Cost incurred - Real Value'!$V27</f>
        <v>0</v>
      </c>
      <c r="AX28" s="66">
        <f>+'2.3 Augex (E)- Nominal values'!AY28/'2.3 Augex (C)- Nominal values'!$AR28*'Cost incurred - Real Value'!$V27</f>
        <v>0</v>
      </c>
      <c r="AZ28" s="33"/>
      <c r="BA28" s="56"/>
      <c r="BB28" s="33"/>
      <c r="BC28" s="33"/>
      <c r="BD28" s="33"/>
    </row>
    <row r="29" spans="2:56">
      <c r="B29" s="350" t="str">
        <f>+'2.3 Augex (A) - Nominal values'!B29</f>
        <v>20020706</v>
      </c>
      <c r="C29" s="58"/>
      <c r="D29" s="58"/>
      <c r="E29" s="58"/>
      <c r="F29" s="58"/>
      <c r="G29" s="58"/>
      <c r="H29" s="58"/>
      <c r="I29" s="58"/>
      <c r="J29" s="58"/>
      <c r="K29" s="58"/>
      <c r="L29" s="58"/>
      <c r="M29" s="61"/>
      <c r="N29" s="72"/>
      <c r="O29" s="61"/>
      <c r="P29" s="61"/>
      <c r="Q29" s="60"/>
      <c r="R29" s="61"/>
      <c r="S29" s="61"/>
      <c r="T29" s="61"/>
      <c r="U29" s="62"/>
      <c r="V29" s="63"/>
      <c r="W29" s="64"/>
      <c r="X29" s="65">
        <f>+'2.3 Augex (E)- Nominal values'!X29/'2.3 Augex (C)- Nominal values'!$AR29*'Cost incurred - Real Value'!$V28</f>
        <v>708395.34227650578</v>
      </c>
      <c r="Y29" s="61"/>
      <c r="Z29" s="65">
        <f>+'2.3 Augex (E)- Nominal values'!AA29/'2.3 Augex (C)- Nominal values'!$AR29*'Cost incurred - Real Value'!$V28</f>
        <v>137448.86069204417</v>
      </c>
      <c r="AA29" s="65"/>
      <c r="AB29" s="65"/>
      <c r="AC29" s="65"/>
      <c r="AD29" s="65"/>
      <c r="AE29" s="65"/>
      <c r="AF29" s="65"/>
      <c r="AG29" s="65"/>
      <c r="AH29" s="65"/>
      <c r="AI29" s="65"/>
      <c r="AJ29" s="65"/>
      <c r="AK29" s="64"/>
      <c r="AL29" s="65">
        <f>+'2.3 Augex (E)- Nominal values'!AM29/'2.3 Augex (C)- Nominal values'!$AR29*'Cost incurred - Real Value'!$V28</f>
        <v>0</v>
      </c>
      <c r="AM29" s="65">
        <f>+'2.3 Augex (E)- Nominal values'!AN29/'2.3 Augex (C)- Nominal values'!$AR29*'Cost incurred - Real Value'!$V28</f>
        <v>2228154.5333065125</v>
      </c>
      <c r="AN29" s="61"/>
      <c r="AO29" s="61">
        <f>+'2.3 Augex (E)- Nominal values'!AP29/'2.3 Augex (C)- Nominal values'!$AR29*'Cost incurred - Real Value'!$V28</f>
        <v>0</v>
      </c>
      <c r="AP29" s="61">
        <f>+'2.3 Augex (E)- Nominal values'!AQ29/'2.3 Augex (C)- Nominal values'!$AR29*'Cost incurred - Real Value'!$V28</f>
        <v>0</v>
      </c>
      <c r="AQ29" s="66"/>
      <c r="AR29" s="68">
        <f t="shared" si="0"/>
        <v>3073998.7362750624</v>
      </c>
      <c r="AS29" s="69"/>
      <c r="AT29" s="67"/>
      <c r="AU29" s="66"/>
      <c r="AV29" s="70">
        <f>+'2.3 Augex (E)- Nominal values'!AW29/'2.3 Augex (C)- Nominal values'!$AR29*'Cost incurred - Real Value'!$V28</f>
        <v>0</v>
      </c>
      <c r="AW29" s="67">
        <f>+'2.3 Augex (E)- Nominal values'!AX29/'2.3 Augex (C)- Nominal values'!$AR29*'Cost incurred - Real Value'!$V28</f>
        <v>0</v>
      </c>
      <c r="AX29" s="66">
        <f>+'2.3 Augex (E)- Nominal values'!AY29/'2.3 Augex (C)- Nominal values'!$AR29*'Cost incurred - Real Value'!$V28</f>
        <v>0</v>
      </c>
      <c r="AZ29" s="33"/>
      <c r="BA29" s="56"/>
      <c r="BB29" s="33"/>
      <c r="BC29" s="33"/>
      <c r="BD29" s="33"/>
    </row>
    <row r="30" spans="2:56">
      <c r="B30" s="350">
        <f>+'2.3 Augex (A) - Nominal values'!B30</f>
        <v>82866131</v>
      </c>
      <c r="C30" s="58"/>
      <c r="D30" s="58"/>
      <c r="E30" s="58"/>
      <c r="F30" s="58"/>
      <c r="G30" s="58"/>
      <c r="H30" s="58"/>
      <c r="I30" s="58"/>
      <c r="J30" s="58"/>
      <c r="K30" s="58"/>
      <c r="L30" s="58"/>
      <c r="M30" s="61"/>
      <c r="N30" s="72"/>
      <c r="O30" s="61"/>
      <c r="P30" s="61"/>
      <c r="Q30" s="60"/>
      <c r="R30" s="61"/>
      <c r="S30" s="61"/>
      <c r="T30" s="61"/>
      <c r="U30" s="62"/>
      <c r="V30" s="63"/>
      <c r="W30" s="64"/>
      <c r="X30" s="65">
        <f>+'2.3 Augex (E)- Nominal values'!X30/'2.3 Augex (C)- Nominal values'!$AR30*'Cost incurred - Real Value'!$V29</f>
        <v>1573424.7263887962</v>
      </c>
      <c r="Y30" s="61"/>
      <c r="Z30" s="65">
        <f>+'2.3 Augex (E)- Nominal values'!AA30/'2.3 Augex (C)- Nominal values'!$AR30*'Cost incurred - Real Value'!$V29</f>
        <v>148773.87634570192</v>
      </c>
      <c r="AA30" s="65"/>
      <c r="AB30" s="65"/>
      <c r="AC30" s="65"/>
      <c r="AD30" s="65"/>
      <c r="AE30" s="65"/>
      <c r="AF30" s="65"/>
      <c r="AG30" s="65"/>
      <c r="AH30" s="65"/>
      <c r="AI30" s="65"/>
      <c r="AJ30" s="65"/>
      <c r="AK30" s="64"/>
      <c r="AL30" s="65">
        <f>+'2.3 Augex (E)- Nominal values'!AM30/'2.3 Augex (C)- Nominal values'!$AR30*'Cost incurred - Real Value'!$V29</f>
        <v>0</v>
      </c>
      <c r="AM30" s="65">
        <f>+'2.3 Augex (E)- Nominal values'!AN30/'2.3 Augex (C)- Nominal values'!$AR30*'Cost incurred - Real Value'!$V29</f>
        <v>2972859.5100484467</v>
      </c>
      <c r="AN30" s="61"/>
      <c r="AO30" s="61">
        <f>+'2.3 Augex (E)- Nominal values'!AP30/'2.3 Augex (C)- Nominal values'!$AR30*'Cost incurred - Real Value'!$V29</f>
        <v>0</v>
      </c>
      <c r="AP30" s="61">
        <f>+'2.3 Augex (E)- Nominal values'!AQ30/'2.3 Augex (C)- Nominal values'!$AR30*'Cost incurred - Real Value'!$V29</f>
        <v>0</v>
      </c>
      <c r="AQ30" s="66"/>
      <c r="AR30" s="68">
        <f t="shared" si="0"/>
        <v>4695058.1127829449</v>
      </c>
      <c r="AS30" s="69"/>
      <c r="AT30" s="67"/>
      <c r="AU30" s="66"/>
      <c r="AV30" s="70">
        <f>+'2.3 Augex (E)- Nominal values'!AW30/'2.3 Augex (C)- Nominal values'!$AR30*'Cost incurred - Real Value'!$V29</f>
        <v>0</v>
      </c>
      <c r="AW30" s="67">
        <f>+'2.3 Augex (E)- Nominal values'!AX30/'2.3 Augex (C)- Nominal values'!$AR30*'Cost incurred - Real Value'!$V29</f>
        <v>0</v>
      </c>
      <c r="AX30" s="66">
        <f>+'2.3 Augex (E)- Nominal values'!AY30/'2.3 Augex (C)- Nominal values'!$AR30*'Cost incurred - Real Value'!$V29</f>
        <v>0</v>
      </c>
      <c r="AZ30" s="33"/>
      <c r="BA30" s="56"/>
      <c r="BB30" s="33"/>
      <c r="BC30" s="33"/>
      <c r="BD30" s="33"/>
    </row>
    <row r="31" spans="2:56">
      <c r="B31" s="350">
        <f>+'2.3 Augex (A) - Nominal values'!B31</f>
        <v>30064304</v>
      </c>
      <c r="C31" s="58"/>
      <c r="D31" s="58"/>
      <c r="E31" s="58"/>
      <c r="F31" s="58"/>
      <c r="G31" s="58"/>
      <c r="H31" s="58"/>
      <c r="I31" s="58"/>
      <c r="J31" s="58"/>
      <c r="K31" s="58"/>
      <c r="L31" s="58"/>
      <c r="M31" s="61"/>
      <c r="N31" s="72"/>
      <c r="O31" s="61"/>
      <c r="P31" s="61"/>
      <c r="Q31" s="60"/>
      <c r="R31" s="61"/>
      <c r="S31" s="61"/>
      <c r="T31" s="61"/>
      <c r="U31" s="62"/>
      <c r="V31" s="63"/>
      <c r="W31" s="64"/>
      <c r="X31" s="65">
        <f>+'2.3 Augex (E)- Nominal values'!X31/'2.3 Augex (C)- Nominal values'!$AR31*'Cost incurred - Real Value'!$V30</f>
        <v>3856050.5890041715</v>
      </c>
      <c r="Y31" s="61"/>
      <c r="Z31" s="65">
        <f>+'2.3 Augex (E)- Nominal values'!AA31/'2.3 Augex (C)- Nominal values'!$AR31*'Cost incurred - Real Value'!$V30</f>
        <v>184865.87186378569</v>
      </c>
      <c r="AA31" s="65"/>
      <c r="AB31" s="65"/>
      <c r="AC31" s="65"/>
      <c r="AD31" s="65"/>
      <c r="AE31" s="65"/>
      <c r="AF31" s="65"/>
      <c r="AG31" s="65"/>
      <c r="AH31" s="65"/>
      <c r="AI31" s="65"/>
      <c r="AJ31" s="65"/>
      <c r="AK31" s="64"/>
      <c r="AL31" s="65">
        <f>+'2.3 Augex (E)- Nominal values'!AM31/'2.3 Augex (C)- Nominal values'!$AR31*'Cost incurred - Real Value'!$V30</f>
        <v>0</v>
      </c>
      <c r="AM31" s="65">
        <f>+'2.3 Augex (E)- Nominal values'!AN31/'2.3 Augex (C)- Nominal values'!$AR31*'Cost incurred - Real Value'!$V30</f>
        <v>2265604.757609135</v>
      </c>
      <c r="AN31" s="61"/>
      <c r="AO31" s="61">
        <f>+'2.3 Augex (E)- Nominal values'!AP31/'2.3 Augex (C)- Nominal values'!$AR31*'Cost incurred - Real Value'!$V30</f>
        <v>0</v>
      </c>
      <c r="AP31" s="61">
        <f>+'2.3 Augex (E)- Nominal values'!AQ31/'2.3 Augex (C)- Nominal values'!$AR31*'Cost incurred - Real Value'!$V30</f>
        <v>0</v>
      </c>
      <c r="AQ31" s="66"/>
      <c r="AR31" s="68">
        <f t="shared" si="0"/>
        <v>6306521.2184770927</v>
      </c>
      <c r="AS31" s="69"/>
      <c r="AT31" s="67"/>
      <c r="AU31" s="66"/>
      <c r="AV31" s="70">
        <f>+'2.3 Augex (E)- Nominal values'!AW31/'2.3 Augex (C)- Nominal values'!$AR31*'Cost incurred - Real Value'!$V30</f>
        <v>0</v>
      </c>
      <c r="AW31" s="67">
        <f>+'2.3 Augex (E)- Nominal values'!AX31/'2.3 Augex (C)- Nominal values'!$AR31*'Cost incurred - Real Value'!$V30</f>
        <v>0</v>
      </c>
      <c r="AX31" s="66">
        <f>+'2.3 Augex (E)- Nominal values'!AY31/'2.3 Augex (C)- Nominal values'!$AR31*'Cost incurred - Real Value'!$V30</f>
        <v>0</v>
      </c>
      <c r="AZ31" s="33"/>
      <c r="BA31" s="56"/>
      <c r="BB31" s="33"/>
      <c r="BC31" s="33"/>
      <c r="BD31" s="33"/>
    </row>
    <row r="32" spans="2:56">
      <c r="B32" s="350" t="str">
        <f>+'2.3 Augex (A) - Nominal values'!B32</f>
        <v>82647119</v>
      </c>
      <c r="C32" s="58"/>
      <c r="D32" s="58"/>
      <c r="E32" s="58"/>
      <c r="F32" s="58"/>
      <c r="G32" s="58"/>
      <c r="H32" s="58"/>
      <c r="I32" s="58"/>
      <c r="J32" s="58"/>
      <c r="K32" s="58"/>
      <c r="L32" s="58"/>
      <c r="M32" s="61"/>
      <c r="N32" s="72"/>
      <c r="O32" s="61"/>
      <c r="P32" s="61"/>
      <c r="Q32" s="60"/>
      <c r="R32" s="61"/>
      <c r="S32" s="61"/>
      <c r="T32" s="61"/>
      <c r="U32" s="62"/>
      <c r="V32" s="63"/>
      <c r="W32" s="64"/>
      <c r="X32" s="65">
        <f>+'2.3 Augex (E)- Nominal values'!X32/'2.3 Augex (C)- Nominal values'!$AR32*'Cost incurred - Real Value'!$V31</f>
        <v>4614009.2064413847</v>
      </c>
      <c r="Y32" s="61"/>
      <c r="Z32" s="65">
        <f>+'2.3 Augex (E)- Nominal values'!AA32/'2.3 Augex (C)- Nominal values'!$AR32*'Cost incurred - Real Value'!$V31</f>
        <v>140585.51813268641</v>
      </c>
      <c r="AA32" s="65"/>
      <c r="AB32" s="65"/>
      <c r="AC32" s="65"/>
      <c r="AD32" s="65"/>
      <c r="AE32" s="65"/>
      <c r="AF32" s="65"/>
      <c r="AG32" s="65"/>
      <c r="AH32" s="65"/>
      <c r="AI32" s="65"/>
      <c r="AJ32" s="65"/>
      <c r="AK32" s="64"/>
      <c r="AL32" s="65">
        <f>+'2.3 Augex (E)- Nominal values'!AM32/'2.3 Augex (C)- Nominal values'!$AR32*'Cost incurred - Real Value'!$V31</f>
        <v>179698.13813308917</v>
      </c>
      <c r="AM32" s="65">
        <f>+'2.3 Augex (E)- Nominal values'!AN32/'2.3 Augex (C)- Nominal values'!$AR32*'Cost incurred - Real Value'!$V31</f>
        <v>3431059.0699818456</v>
      </c>
      <c r="AN32" s="61"/>
      <c r="AO32" s="61">
        <f>+'2.3 Augex (E)- Nominal values'!AP32/'2.3 Augex (C)- Nominal values'!$AR32*'Cost incurred - Real Value'!$V31</f>
        <v>0</v>
      </c>
      <c r="AP32" s="61">
        <f>+'2.3 Augex (E)- Nominal values'!AQ32/'2.3 Augex (C)- Nominal values'!$AR32*'Cost incurred - Real Value'!$V31</f>
        <v>0</v>
      </c>
      <c r="AQ32" s="66"/>
      <c r="AR32" s="68">
        <f t="shared" si="0"/>
        <v>8365351.9326890055</v>
      </c>
      <c r="AS32" s="69"/>
      <c r="AT32" s="67"/>
      <c r="AU32" s="66"/>
      <c r="AV32" s="70">
        <f>+'2.3 Augex (E)- Nominal values'!AW32/'2.3 Augex (C)- Nominal values'!$AR32*'Cost incurred - Real Value'!$V31</f>
        <v>0</v>
      </c>
      <c r="AW32" s="67">
        <f>+'2.3 Augex (E)- Nominal values'!AX32/'2.3 Augex (C)- Nominal values'!$AR32*'Cost incurred - Real Value'!$V31</f>
        <v>0</v>
      </c>
      <c r="AX32" s="66">
        <f>+'2.3 Augex (E)- Nominal values'!AY32/'2.3 Augex (C)- Nominal values'!$AR32*'Cost incurred - Real Value'!$V31</f>
        <v>0</v>
      </c>
      <c r="AZ32" s="33"/>
      <c r="BA32" s="56"/>
      <c r="BB32" s="33"/>
      <c r="BC32" s="33"/>
      <c r="BD32" s="33"/>
    </row>
    <row r="33" spans="2:56">
      <c r="B33" s="350" t="str">
        <f>+'2.3 Augex (A) - Nominal values'!B33</f>
        <v>20011587</v>
      </c>
      <c r="C33" s="58"/>
      <c r="D33" s="58"/>
      <c r="E33" s="58"/>
      <c r="F33" s="58"/>
      <c r="G33" s="58"/>
      <c r="H33" s="58"/>
      <c r="I33" s="58"/>
      <c r="J33" s="58"/>
      <c r="K33" s="58"/>
      <c r="L33" s="58"/>
      <c r="M33" s="61"/>
      <c r="N33" s="72"/>
      <c r="O33" s="61"/>
      <c r="P33" s="61"/>
      <c r="Q33" s="60"/>
      <c r="R33" s="61"/>
      <c r="S33" s="61"/>
      <c r="T33" s="61"/>
      <c r="U33" s="62"/>
      <c r="V33" s="63"/>
      <c r="W33" s="64"/>
      <c r="X33" s="65">
        <f>+'2.3 Augex (E)- Nominal values'!X33/'2.3 Augex (C)- Nominal values'!$AR33*'Cost incurred - Real Value'!$V32</f>
        <v>1033612.9907366267</v>
      </c>
      <c r="Y33" s="61"/>
      <c r="Z33" s="65">
        <f>+'2.3 Augex (E)- Nominal values'!AA33/'2.3 Augex (C)- Nominal values'!$AR33*'Cost incurred - Real Value'!$V32</f>
        <v>0</v>
      </c>
      <c r="AA33" s="65"/>
      <c r="AB33" s="65"/>
      <c r="AC33" s="65"/>
      <c r="AD33" s="65"/>
      <c r="AE33" s="65"/>
      <c r="AF33" s="65"/>
      <c r="AG33" s="65"/>
      <c r="AH33" s="65"/>
      <c r="AI33" s="65"/>
      <c r="AJ33" s="65"/>
      <c r="AK33" s="64"/>
      <c r="AL33" s="65">
        <f>+'2.3 Augex (E)- Nominal values'!AM33/'2.3 Augex (C)- Nominal values'!$AR33*'Cost incurred - Real Value'!$V32</f>
        <v>0</v>
      </c>
      <c r="AM33" s="65">
        <f>+'2.3 Augex (E)- Nominal values'!AN33/'2.3 Augex (C)- Nominal values'!$AR33*'Cost incurred - Real Value'!$V32</f>
        <v>1606773.9584276956</v>
      </c>
      <c r="AN33" s="61"/>
      <c r="AO33" s="61">
        <f>+'2.3 Augex (E)- Nominal values'!AP33/'2.3 Augex (C)- Nominal values'!$AR33*'Cost incurred - Real Value'!$V32</f>
        <v>0</v>
      </c>
      <c r="AP33" s="61">
        <f>+'2.3 Augex (E)- Nominal values'!AQ33/'2.3 Augex (C)- Nominal values'!$AR33*'Cost incurred - Real Value'!$V32</f>
        <v>0</v>
      </c>
      <c r="AQ33" s="66"/>
      <c r="AR33" s="68">
        <f t="shared" si="0"/>
        <v>2640386.9491643221</v>
      </c>
      <c r="AS33" s="69"/>
      <c r="AT33" s="67"/>
      <c r="AU33" s="66"/>
      <c r="AV33" s="70">
        <f>+'2.3 Augex (E)- Nominal values'!AW33/'2.3 Augex (C)- Nominal values'!$AR33*'Cost incurred - Real Value'!$V32</f>
        <v>0</v>
      </c>
      <c r="AW33" s="67">
        <f>+'2.3 Augex (E)- Nominal values'!AX33/'2.3 Augex (C)- Nominal values'!$AR33*'Cost incurred - Real Value'!$V32</f>
        <v>0</v>
      </c>
      <c r="AX33" s="66">
        <f>+'2.3 Augex (E)- Nominal values'!AY33/'2.3 Augex (C)- Nominal values'!$AR33*'Cost incurred - Real Value'!$V32</f>
        <v>0</v>
      </c>
      <c r="AZ33" s="33"/>
      <c r="BA33" s="56"/>
      <c r="BB33" s="33"/>
      <c r="BC33" s="33"/>
      <c r="BD33" s="33"/>
    </row>
    <row r="34" spans="2:56">
      <c r="B34" s="350">
        <f>+'2.3 Augex (A) - Nominal values'!B34</f>
        <v>81622293</v>
      </c>
      <c r="C34" s="58"/>
      <c r="D34" s="58"/>
      <c r="E34" s="58"/>
      <c r="F34" s="58"/>
      <c r="G34" s="58"/>
      <c r="H34" s="58"/>
      <c r="I34" s="58"/>
      <c r="J34" s="58"/>
      <c r="K34" s="58"/>
      <c r="L34" s="58"/>
      <c r="M34" s="61"/>
      <c r="N34" s="72"/>
      <c r="O34" s="61"/>
      <c r="P34" s="61"/>
      <c r="Q34" s="60"/>
      <c r="R34" s="61"/>
      <c r="S34" s="61"/>
      <c r="T34" s="61"/>
      <c r="U34" s="62"/>
      <c r="V34" s="63"/>
      <c r="W34" s="64"/>
      <c r="X34" s="65">
        <f>+'2.3 Augex (E)- Nominal values'!X34/'2.3 Augex (C)- Nominal values'!$AR34*'Cost incurred - Real Value'!$V33</f>
        <v>1611222.4369039549</v>
      </c>
      <c r="Y34" s="61"/>
      <c r="Z34" s="65">
        <f>+'2.3 Augex (E)- Nominal values'!AA34/'2.3 Augex (C)- Nominal values'!$AR34*'Cost incurred - Real Value'!$V33</f>
        <v>122148.18687756582</v>
      </c>
      <c r="AA34" s="65"/>
      <c r="AB34" s="65"/>
      <c r="AC34" s="65"/>
      <c r="AD34" s="65"/>
      <c r="AE34" s="65"/>
      <c r="AF34" s="65"/>
      <c r="AG34" s="65"/>
      <c r="AH34" s="65"/>
      <c r="AI34" s="65"/>
      <c r="AJ34" s="65"/>
      <c r="AK34" s="64"/>
      <c r="AL34" s="65">
        <f>+'2.3 Augex (E)- Nominal values'!AM34/'2.3 Augex (C)- Nominal values'!$AR34*'Cost incurred - Real Value'!$V33</f>
        <v>0</v>
      </c>
      <c r="AM34" s="65">
        <f>+'2.3 Augex (E)- Nominal values'!AN34/'2.3 Augex (C)- Nominal values'!$AR34*'Cost incurred - Real Value'!$V33</f>
        <v>1873096.4830029139</v>
      </c>
      <c r="AN34" s="61"/>
      <c r="AO34" s="61">
        <f>+'2.3 Augex (E)- Nominal values'!AP34/'2.3 Augex (C)- Nominal values'!$AR34*'Cost incurred - Real Value'!$V33</f>
        <v>0</v>
      </c>
      <c r="AP34" s="61">
        <f>+'2.3 Augex (E)- Nominal values'!AQ34/'2.3 Augex (C)- Nominal values'!$AR34*'Cost incurred - Real Value'!$V33</f>
        <v>0</v>
      </c>
      <c r="AQ34" s="66"/>
      <c r="AR34" s="68">
        <f t="shared" si="0"/>
        <v>3606467.106784435</v>
      </c>
      <c r="AS34" s="69"/>
      <c r="AT34" s="67"/>
      <c r="AU34" s="66"/>
      <c r="AV34" s="70">
        <f>+'2.3 Augex (E)- Nominal values'!AW34/'2.3 Augex (C)- Nominal values'!$AR34*'Cost incurred - Real Value'!$V33</f>
        <v>0</v>
      </c>
      <c r="AW34" s="67">
        <f>+'2.3 Augex (E)- Nominal values'!AX34/'2.3 Augex (C)- Nominal values'!$AR34*'Cost incurred - Real Value'!$V33</f>
        <v>0</v>
      </c>
      <c r="AX34" s="66">
        <f>+'2.3 Augex (E)- Nominal values'!AY34/'2.3 Augex (C)- Nominal values'!$AR34*'Cost incurred - Real Value'!$V33</f>
        <v>0</v>
      </c>
      <c r="AZ34" s="33"/>
      <c r="BA34" s="56"/>
      <c r="BB34" s="33"/>
      <c r="BC34" s="33"/>
      <c r="BD34" s="33"/>
    </row>
    <row r="35" spans="2:56">
      <c r="B35" s="350">
        <f>+'2.3 Augex (A) - Nominal values'!B35</f>
        <v>82613244</v>
      </c>
      <c r="C35" s="58"/>
      <c r="D35" s="58"/>
      <c r="E35" s="58"/>
      <c r="F35" s="58"/>
      <c r="G35" s="58"/>
      <c r="H35" s="58"/>
      <c r="I35" s="58"/>
      <c r="J35" s="58"/>
      <c r="K35" s="58"/>
      <c r="L35" s="58"/>
      <c r="M35" s="61"/>
      <c r="N35" s="72"/>
      <c r="O35" s="61"/>
      <c r="P35" s="61"/>
      <c r="Q35" s="60"/>
      <c r="R35" s="61"/>
      <c r="S35" s="61"/>
      <c r="T35" s="61"/>
      <c r="U35" s="62"/>
      <c r="V35" s="63"/>
      <c r="W35" s="64"/>
      <c r="X35" s="65">
        <f>+'2.3 Augex (E)- Nominal values'!X35/'2.3 Augex (C)- Nominal values'!$AR35*'Cost incurred - Real Value'!$V34</f>
        <v>1026121.3475191077</v>
      </c>
      <c r="Y35" s="61"/>
      <c r="Z35" s="65">
        <f>+'2.3 Augex (E)- Nominal values'!AA35/'2.3 Augex (C)- Nominal values'!$AR35*'Cost incurred - Real Value'!$V34</f>
        <v>85393.477725846999</v>
      </c>
      <c r="AA35" s="65"/>
      <c r="AB35" s="65"/>
      <c r="AC35" s="65"/>
      <c r="AD35" s="65"/>
      <c r="AE35" s="65"/>
      <c r="AF35" s="65"/>
      <c r="AG35" s="65"/>
      <c r="AH35" s="65"/>
      <c r="AI35" s="65"/>
      <c r="AJ35" s="65"/>
      <c r="AK35" s="64"/>
      <c r="AL35" s="65">
        <f>+'2.3 Augex (E)- Nominal values'!AM35/'2.3 Augex (C)- Nominal values'!$AR35*'Cost incurred - Real Value'!$V34</f>
        <v>0</v>
      </c>
      <c r="AM35" s="65">
        <f>+'2.3 Augex (E)- Nominal values'!AN35/'2.3 Augex (C)- Nominal values'!$AR35*'Cost incurred - Real Value'!$V34</f>
        <v>1617294.7524289661</v>
      </c>
      <c r="AN35" s="61"/>
      <c r="AO35" s="61">
        <f>+'2.3 Augex (E)- Nominal values'!AP35/'2.3 Augex (C)- Nominal values'!$AR35*'Cost incurred - Real Value'!$V34</f>
        <v>0</v>
      </c>
      <c r="AP35" s="61">
        <f>+'2.3 Augex (E)- Nominal values'!AQ35/'2.3 Augex (C)- Nominal values'!$AR35*'Cost incurred - Real Value'!$V34</f>
        <v>0</v>
      </c>
      <c r="AQ35" s="66"/>
      <c r="AR35" s="68">
        <f t="shared" si="0"/>
        <v>2728809.5776739209</v>
      </c>
      <c r="AS35" s="69"/>
      <c r="AT35" s="67"/>
      <c r="AU35" s="66"/>
      <c r="AV35" s="70">
        <f>+'2.3 Augex (E)- Nominal values'!AW35/'2.3 Augex (C)- Nominal values'!$AR35*'Cost incurred - Real Value'!$V34</f>
        <v>0</v>
      </c>
      <c r="AW35" s="67">
        <f>+'2.3 Augex (E)- Nominal values'!AX35/'2.3 Augex (C)- Nominal values'!$AR35*'Cost incurred - Real Value'!$V34</f>
        <v>0</v>
      </c>
      <c r="AX35" s="66">
        <f>+'2.3 Augex (E)- Nominal values'!AY35/'2.3 Augex (C)- Nominal values'!$AR35*'Cost incurred - Real Value'!$V34</f>
        <v>0</v>
      </c>
      <c r="AZ35" s="33"/>
      <c r="BA35" s="56"/>
      <c r="BB35" s="33"/>
      <c r="BC35" s="33"/>
      <c r="BD35" s="33"/>
    </row>
    <row r="36" spans="2:56">
      <c r="B36" s="350">
        <f>+'2.3 Augex (A) - Nominal values'!B36</f>
        <v>40222461</v>
      </c>
      <c r="C36" s="58"/>
      <c r="D36" s="58"/>
      <c r="E36" s="58"/>
      <c r="F36" s="58"/>
      <c r="G36" s="58"/>
      <c r="H36" s="58"/>
      <c r="I36" s="58"/>
      <c r="J36" s="58"/>
      <c r="K36" s="58"/>
      <c r="L36" s="58"/>
      <c r="M36" s="61"/>
      <c r="N36" s="72"/>
      <c r="O36" s="61"/>
      <c r="P36" s="61"/>
      <c r="Q36" s="60"/>
      <c r="R36" s="61"/>
      <c r="S36" s="61"/>
      <c r="T36" s="61"/>
      <c r="U36" s="62"/>
      <c r="V36" s="63"/>
      <c r="W36" s="64"/>
      <c r="X36" s="65">
        <f>+'2.3 Augex (E)- Nominal values'!X36/'2.3 Augex (C)- Nominal values'!$AR36*'Cost incurred - Real Value'!$V35</f>
        <v>900183.17362038814</v>
      </c>
      <c r="Y36" s="61"/>
      <c r="Z36" s="65">
        <f>+'2.3 Augex (E)- Nominal values'!AA36/'2.3 Augex (C)- Nominal values'!$AR36*'Cost incurred - Real Value'!$V35</f>
        <v>107483.79025466318</v>
      </c>
      <c r="AA36" s="65"/>
      <c r="AB36" s="65"/>
      <c r="AC36" s="65"/>
      <c r="AD36" s="65"/>
      <c r="AE36" s="65"/>
      <c r="AF36" s="65"/>
      <c r="AG36" s="65"/>
      <c r="AH36" s="65"/>
      <c r="AI36" s="65"/>
      <c r="AJ36" s="65"/>
      <c r="AK36" s="64"/>
      <c r="AL36" s="65">
        <f>+'2.3 Augex (E)- Nominal values'!AM36/'2.3 Augex (C)- Nominal values'!$AR36*'Cost incurred - Real Value'!$V35</f>
        <v>0</v>
      </c>
      <c r="AM36" s="65">
        <f>+'2.3 Augex (E)- Nominal values'!AN36/'2.3 Augex (C)- Nominal values'!$AR36*'Cost incurred - Real Value'!$V35</f>
        <v>2241489.6478489428</v>
      </c>
      <c r="AN36" s="61"/>
      <c r="AO36" s="61">
        <f>+'2.3 Augex (E)- Nominal values'!AP36/'2.3 Augex (C)- Nominal values'!$AR36*'Cost incurred - Real Value'!$V35</f>
        <v>0</v>
      </c>
      <c r="AP36" s="61">
        <f>+'2.3 Augex (E)- Nominal values'!AQ36/'2.3 Augex (C)- Nominal values'!$AR36*'Cost incurred - Real Value'!$V35</f>
        <v>0</v>
      </c>
      <c r="AQ36" s="66"/>
      <c r="AR36" s="68">
        <f t="shared" si="0"/>
        <v>3249156.6117239939</v>
      </c>
      <c r="AS36" s="69"/>
      <c r="AT36" s="67"/>
      <c r="AU36" s="66"/>
      <c r="AV36" s="70">
        <f>+'2.3 Augex (E)- Nominal values'!AW36/'2.3 Augex (C)- Nominal values'!$AR36*'Cost incurred - Real Value'!$V35</f>
        <v>0</v>
      </c>
      <c r="AW36" s="67">
        <f>+'2.3 Augex (E)- Nominal values'!AX36/'2.3 Augex (C)- Nominal values'!$AR36*'Cost incurred - Real Value'!$V35</f>
        <v>0</v>
      </c>
      <c r="AX36" s="66">
        <f>+'2.3 Augex (E)- Nominal values'!AY36/'2.3 Augex (C)- Nominal values'!$AR36*'Cost incurred - Real Value'!$V35</f>
        <v>0</v>
      </c>
      <c r="AZ36" s="33"/>
      <c r="BA36" s="56"/>
      <c r="BB36" s="33"/>
      <c r="BC36" s="33"/>
      <c r="BD36" s="33"/>
    </row>
    <row r="37" spans="2:56">
      <c r="B37" s="350">
        <f>+'2.3 Augex (A) - Nominal values'!B37</f>
        <v>0</v>
      </c>
      <c r="C37" s="58"/>
      <c r="D37" s="58"/>
      <c r="E37" s="58"/>
      <c r="F37" s="58"/>
      <c r="G37" s="58"/>
      <c r="H37" s="58"/>
      <c r="I37" s="58"/>
      <c r="J37" s="58"/>
      <c r="K37" s="58"/>
      <c r="L37" s="58"/>
      <c r="M37" s="61"/>
      <c r="N37" s="72"/>
      <c r="O37" s="61"/>
      <c r="P37" s="61"/>
      <c r="Q37" s="60"/>
      <c r="R37" s="61"/>
      <c r="S37" s="61"/>
      <c r="T37" s="61"/>
      <c r="U37" s="62"/>
      <c r="V37" s="63"/>
      <c r="W37" s="64"/>
      <c r="X37" s="65"/>
      <c r="Y37" s="61"/>
      <c r="Z37" s="65"/>
      <c r="AA37" s="65"/>
      <c r="AB37" s="65"/>
      <c r="AC37" s="65"/>
      <c r="AD37" s="65"/>
      <c r="AE37" s="65"/>
      <c r="AF37" s="65"/>
      <c r="AG37" s="65"/>
      <c r="AH37" s="65"/>
      <c r="AI37" s="65"/>
      <c r="AJ37" s="65"/>
      <c r="AK37" s="64"/>
      <c r="AL37" s="65"/>
      <c r="AM37" s="65"/>
      <c r="AN37" s="61"/>
      <c r="AO37" s="61"/>
      <c r="AP37" s="61"/>
      <c r="AQ37" s="66"/>
      <c r="AR37" s="68"/>
      <c r="AS37" s="69"/>
      <c r="AT37" s="67"/>
      <c r="AU37" s="66"/>
      <c r="AV37" s="70"/>
      <c r="AW37" s="67"/>
      <c r="AX37" s="66"/>
      <c r="AZ37" s="33"/>
      <c r="BA37" s="56"/>
      <c r="BB37" s="33"/>
      <c r="BC37" s="33"/>
      <c r="BD37" s="33"/>
    </row>
    <row r="38" spans="2:56">
      <c r="B38" s="350">
        <f>+'2.3 Augex (A) - Nominal values'!B38</f>
        <v>0</v>
      </c>
      <c r="C38" s="58"/>
      <c r="D38" s="58"/>
      <c r="E38" s="58"/>
      <c r="F38" s="58"/>
      <c r="G38" s="58"/>
      <c r="H38" s="58"/>
      <c r="I38" s="58"/>
      <c r="J38" s="58"/>
      <c r="K38" s="58"/>
      <c r="L38" s="58"/>
      <c r="M38" s="61"/>
      <c r="N38" s="72"/>
      <c r="O38" s="61"/>
      <c r="P38" s="61"/>
      <c r="Q38" s="60"/>
      <c r="R38" s="61"/>
      <c r="S38" s="61"/>
      <c r="T38" s="61"/>
      <c r="U38" s="62"/>
      <c r="V38" s="63"/>
      <c r="W38" s="64"/>
      <c r="X38" s="65"/>
      <c r="Y38" s="61"/>
      <c r="Z38" s="65"/>
      <c r="AA38" s="65"/>
      <c r="AB38" s="65"/>
      <c r="AC38" s="65"/>
      <c r="AD38" s="65"/>
      <c r="AE38" s="65"/>
      <c r="AF38" s="65"/>
      <c r="AG38" s="65"/>
      <c r="AH38" s="65"/>
      <c r="AI38" s="65"/>
      <c r="AJ38" s="65"/>
      <c r="AK38" s="64"/>
      <c r="AL38" s="65"/>
      <c r="AM38" s="65"/>
      <c r="AN38" s="61"/>
      <c r="AO38" s="61"/>
      <c r="AP38" s="61"/>
      <c r="AQ38" s="66"/>
      <c r="AR38" s="68"/>
      <c r="AS38" s="69"/>
      <c r="AT38" s="67"/>
      <c r="AU38" s="66"/>
      <c r="AV38" s="70"/>
      <c r="AW38" s="67"/>
      <c r="AX38" s="66"/>
      <c r="AZ38" s="33"/>
      <c r="BA38" s="56"/>
      <c r="BB38" s="33"/>
      <c r="BC38" s="33"/>
      <c r="BD38" s="33"/>
    </row>
    <row r="39" spans="2:56">
      <c r="B39" s="350">
        <f>+'2.3 Augex (A) - Nominal values'!B39</f>
        <v>0</v>
      </c>
      <c r="C39" s="58"/>
      <c r="D39" s="58"/>
      <c r="E39" s="58"/>
      <c r="F39" s="58"/>
      <c r="G39" s="58"/>
      <c r="H39" s="58"/>
      <c r="I39" s="58"/>
      <c r="J39" s="58"/>
      <c r="K39" s="58"/>
      <c r="L39" s="58"/>
      <c r="M39" s="61"/>
      <c r="N39" s="72"/>
      <c r="O39" s="61"/>
      <c r="P39" s="61"/>
      <c r="Q39" s="60"/>
      <c r="R39" s="61"/>
      <c r="S39" s="61"/>
      <c r="T39" s="61"/>
      <c r="U39" s="62"/>
      <c r="V39" s="63"/>
      <c r="W39" s="64"/>
      <c r="X39" s="65"/>
      <c r="Y39" s="61"/>
      <c r="Z39" s="65"/>
      <c r="AA39" s="65"/>
      <c r="AB39" s="65"/>
      <c r="AC39" s="65"/>
      <c r="AD39" s="65"/>
      <c r="AE39" s="65"/>
      <c r="AF39" s="65"/>
      <c r="AG39" s="65"/>
      <c r="AH39" s="65"/>
      <c r="AI39" s="65"/>
      <c r="AJ39" s="65"/>
      <c r="AK39" s="64"/>
      <c r="AL39" s="65"/>
      <c r="AM39" s="65"/>
      <c r="AN39" s="61"/>
      <c r="AO39" s="61"/>
      <c r="AP39" s="61"/>
      <c r="AQ39" s="66"/>
      <c r="AR39" s="68"/>
      <c r="AS39" s="69"/>
      <c r="AT39" s="67"/>
      <c r="AU39" s="66"/>
      <c r="AV39" s="70"/>
      <c r="AW39" s="67"/>
      <c r="AX39" s="66"/>
      <c r="AZ39" s="33"/>
      <c r="BA39" s="56"/>
      <c r="BB39" s="33"/>
      <c r="BC39" s="33"/>
      <c r="BD39" s="33"/>
    </row>
    <row r="40" spans="2:56">
      <c r="B40" s="350">
        <f>+'2.3 Augex (A) - Nominal values'!B40</f>
        <v>0</v>
      </c>
      <c r="C40" s="58"/>
      <c r="D40" s="58"/>
      <c r="E40" s="58"/>
      <c r="F40" s="58"/>
      <c r="G40" s="58"/>
      <c r="H40" s="58"/>
      <c r="I40" s="58"/>
      <c r="J40" s="58"/>
      <c r="K40" s="58"/>
      <c r="L40" s="58"/>
      <c r="M40" s="61"/>
      <c r="N40" s="72"/>
      <c r="O40" s="61"/>
      <c r="P40" s="61"/>
      <c r="Q40" s="60"/>
      <c r="R40" s="61"/>
      <c r="S40" s="61"/>
      <c r="T40" s="61"/>
      <c r="U40" s="62"/>
      <c r="V40" s="63"/>
      <c r="W40" s="64"/>
      <c r="X40" s="65"/>
      <c r="Y40" s="61"/>
      <c r="Z40" s="65"/>
      <c r="AA40" s="65"/>
      <c r="AB40" s="65"/>
      <c r="AC40" s="65"/>
      <c r="AD40" s="65"/>
      <c r="AE40" s="65"/>
      <c r="AF40" s="65"/>
      <c r="AG40" s="65"/>
      <c r="AH40" s="65"/>
      <c r="AI40" s="65"/>
      <c r="AJ40" s="65"/>
      <c r="AK40" s="64"/>
      <c r="AL40" s="65"/>
      <c r="AM40" s="65"/>
      <c r="AN40" s="61"/>
      <c r="AO40" s="61"/>
      <c r="AP40" s="61"/>
      <c r="AQ40" s="66"/>
      <c r="AR40" s="68"/>
      <c r="AS40" s="69"/>
      <c r="AT40" s="67"/>
      <c r="AU40" s="66"/>
      <c r="AV40" s="70"/>
      <c r="AW40" s="67"/>
      <c r="AX40" s="66"/>
      <c r="AZ40" s="33"/>
      <c r="BA40" s="56"/>
      <c r="BB40" s="33"/>
      <c r="BC40" s="33"/>
      <c r="BD40" s="33"/>
    </row>
    <row r="41" spans="2:56">
      <c r="B41" s="350">
        <f>+'2.3 Augex (A) - Nominal values'!B41</f>
        <v>0</v>
      </c>
      <c r="C41" s="58"/>
      <c r="D41" s="58"/>
      <c r="E41" s="58"/>
      <c r="F41" s="58"/>
      <c r="G41" s="58"/>
      <c r="H41" s="58"/>
      <c r="I41" s="58"/>
      <c r="J41" s="58"/>
      <c r="K41" s="58"/>
      <c r="L41" s="58"/>
      <c r="M41" s="61"/>
      <c r="N41" s="72"/>
      <c r="O41" s="61"/>
      <c r="P41" s="61"/>
      <c r="Q41" s="60"/>
      <c r="R41" s="61"/>
      <c r="S41" s="61"/>
      <c r="T41" s="61"/>
      <c r="U41" s="62"/>
      <c r="V41" s="63"/>
      <c r="W41" s="64"/>
      <c r="X41" s="65"/>
      <c r="Y41" s="61"/>
      <c r="Z41" s="65"/>
      <c r="AA41" s="65"/>
      <c r="AB41" s="65"/>
      <c r="AC41" s="65"/>
      <c r="AD41" s="65"/>
      <c r="AE41" s="65"/>
      <c r="AF41" s="65"/>
      <c r="AG41" s="65"/>
      <c r="AH41" s="65"/>
      <c r="AI41" s="65"/>
      <c r="AJ41" s="65"/>
      <c r="AK41" s="64"/>
      <c r="AL41" s="65"/>
      <c r="AM41" s="65"/>
      <c r="AN41" s="61"/>
      <c r="AO41" s="61"/>
      <c r="AP41" s="61"/>
      <c r="AQ41" s="66"/>
      <c r="AR41" s="68"/>
      <c r="AS41" s="69"/>
      <c r="AT41" s="67"/>
      <c r="AU41" s="66"/>
      <c r="AV41" s="70"/>
      <c r="AW41" s="67"/>
      <c r="AX41" s="66"/>
      <c r="AZ41" s="33"/>
      <c r="BA41" s="56"/>
      <c r="BB41" s="33"/>
      <c r="BC41" s="33"/>
      <c r="BD41" s="33"/>
    </row>
    <row r="42" spans="2:56">
      <c r="B42" s="350">
        <f>+'2.3 Augex (A) - Nominal values'!B42</f>
        <v>0</v>
      </c>
      <c r="C42" s="58"/>
      <c r="D42" s="58"/>
      <c r="E42" s="58"/>
      <c r="F42" s="58"/>
      <c r="G42" s="58"/>
      <c r="H42" s="58"/>
      <c r="I42" s="58"/>
      <c r="J42" s="58"/>
      <c r="K42" s="58"/>
      <c r="L42" s="58"/>
      <c r="M42" s="61"/>
      <c r="N42" s="72"/>
      <c r="O42" s="61"/>
      <c r="P42" s="61"/>
      <c r="Q42" s="60"/>
      <c r="R42" s="61"/>
      <c r="S42" s="61"/>
      <c r="T42" s="61"/>
      <c r="U42" s="62"/>
      <c r="V42" s="63"/>
      <c r="W42" s="64"/>
      <c r="X42" s="65"/>
      <c r="Y42" s="61"/>
      <c r="Z42" s="65"/>
      <c r="AA42" s="65"/>
      <c r="AB42" s="65"/>
      <c r="AC42" s="65"/>
      <c r="AD42" s="65"/>
      <c r="AE42" s="65"/>
      <c r="AF42" s="65"/>
      <c r="AG42" s="65"/>
      <c r="AH42" s="65"/>
      <c r="AI42" s="65"/>
      <c r="AJ42" s="65"/>
      <c r="AK42" s="64"/>
      <c r="AL42" s="65"/>
      <c r="AM42" s="65"/>
      <c r="AN42" s="61"/>
      <c r="AO42" s="61"/>
      <c r="AP42" s="61"/>
      <c r="AQ42" s="66"/>
      <c r="AR42" s="68"/>
      <c r="AS42" s="69"/>
      <c r="AT42" s="67"/>
      <c r="AU42" s="66"/>
      <c r="AV42" s="70"/>
      <c r="AW42" s="67"/>
      <c r="AX42" s="66"/>
      <c r="AZ42" s="33"/>
      <c r="BA42" s="56"/>
      <c r="BB42" s="33"/>
      <c r="BC42" s="33"/>
      <c r="BD42" s="33"/>
    </row>
    <row r="43" spans="2:56">
      <c r="B43" s="350">
        <f>+'2.3 Augex (A) - Nominal values'!B43</f>
        <v>0</v>
      </c>
      <c r="C43" s="58"/>
      <c r="D43" s="58"/>
      <c r="E43" s="58"/>
      <c r="F43" s="58"/>
      <c r="G43" s="58"/>
      <c r="H43" s="58"/>
      <c r="I43" s="58"/>
      <c r="J43" s="58"/>
      <c r="K43" s="58"/>
      <c r="L43" s="58"/>
      <c r="M43" s="61"/>
      <c r="N43" s="72"/>
      <c r="O43" s="61"/>
      <c r="P43" s="61"/>
      <c r="Q43" s="60"/>
      <c r="R43" s="61"/>
      <c r="S43" s="61"/>
      <c r="T43" s="61"/>
      <c r="U43" s="62"/>
      <c r="V43" s="63"/>
      <c r="W43" s="64"/>
      <c r="X43" s="65"/>
      <c r="Y43" s="61"/>
      <c r="Z43" s="65"/>
      <c r="AA43" s="65"/>
      <c r="AB43" s="65"/>
      <c r="AC43" s="65"/>
      <c r="AD43" s="65"/>
      <c r="AE43" s="65"/>
      <c r="AF43" s="65"/>
      <c r="AG43" s="65"/>
      <c r="AH43" s="65"/>
      <c r="AI43" s="65"/>
      <c r="AJ43" s="65"/>
      <c r="AK43" s="64"/>
      <c r="AL43" s="65"/>
      <c r="AM43" s="65"/>
      <c r="AN43" s="61"/>
      <c r="AO43" s="61"/>
      <c r="AP43" s="61"/>
      <c r="AQ43" s="66"/>
      <c r="AR43" s="68"/>
      <c r="AS43" s="69"/>
      <c r="AT43" s="67"/>
      <c r="AU43" s="66"/>
      <c r="AV43" s="70"/>
      <c r="AW43" s="67"/>
      <c r="AX43" s="66"/>
      <c r="AZ43" s="33"/>
      <c r="BA43" s="56"/>
      <c r="BB43" s="33"/>
      <c r="BC43" s="33"/>
      <c r="BD43" s="33"/>
    </row>
    <row r="44" spans="2:56">
      <c r="B44" s="350">
        <f>+'2.3 Augex (A) - Nominal values'!B44</f>
        <v>0</v>
      </c>
      <c r="C44" s="58"/>
      <c r="D44" s="58"/>
      <c r="E44" s="58"/>
      <c r="F44" s="58"/>
      <c r="G44" s="58"/>
      <c r="H44" s="58"/>
      <c r="I44" s="58"/>
      <c r="J44" s="58"/>
      <c r="K44" s="58"/>
      <c r="L44" s="58"/>
      <c r="M44" s="61"/>
      <c r="N44" s="72"/>
      <c r="O44" s="61"/>
      <c r="P44" s="61"/>
      <c r="Q44" s="60"/>
      <c r="R44" s="61"/>
      <c r="S44" s="61"/>
      <c r="T44" s="61"/>
      <c r="U44" s="62"/>
      <c r="V44" s="63"/>
      <c r="W44" s="64"/>
      <c r="X44" s="65"/>
      <c r="Y44" s="61"/>
      <c r="Z44" s="65"/>
      <c r="AA44" s="65"/>
      <c r="AB44" s="65"/>
      <c r="AC44" s="65"/>
      <c r="AD44" s="65"/>
      <c r="AE44" s="65"/>
      <c r="AF44" s="65"/>
      <c r="AG44" s="65"/>
      <c r="AH44" s="65"/>
      <c r="AI44" s="65"/>
      <c r="AJ44" s="65"/>
      <c r="AK44" s="64"/>
      <c r="AL44" s="65"/>
      <c r="AM44" s="65"/>
      <c r="AN44" s="61"/>
      <c r="AO44" s="61"/>
      <c r="AP44" s="61"/>
      <c r="AQ44" s="66"/>
      <c r="AR44" s="68"/>
      <c r="AS44" s="69"/>
      <c r="AT44" s="67"/>
      <c r="AU44" s="66"/>
      <c r="AV44" s="70"/>
      <c r="AW44" s="67"/>
      <c r="AX44" s="66"/>
      <c r="AZ44" s="33"/>
      <c r="BA44" s="56"/>
      <c r="BB44" s="33"/>
      <c r="BC44" s="33"/>
      <c r="BD44" s="33"/>
    </row>
    <row r="45" spans="2:56">
      <c r="B45" s="350">
        <f>+'2.3 Augex (A) - Nominal values'!B45</f>
        <v>0</v>
      </c>
      <c r="C45" s="58"/>
      <c r="D45" s="58"/>
      <c r="E45" s="58"/>
      <c r="F45" s="58"/>
      <c r="G45" s="58"/>
      <c r="H45" s="58"/>
      <c r="I45" s="58"/>
      <c r="J45" s="58"/>
      <c r="K45" s="58"/>
      <c r="L45" s="58"/>
      <c r="M45" s="61"/>
      <c r="N45" s="72"/>
      <c r="O45" s="61"/>
      <c r="P45" s="61"/>
      <c r="Q45" s="60"/>
      <c r="R45" s="61"/>
      <c r="S45" s="61"/>
      <c r="T45" s="61"/>
      <c r="U45" s="62"/>
      <c r="V45" s="63"/>
      <c r="W45" s="64"/>
      <c r="X45" s="65"/>
      <c r="Y45" s="61"/>
      <c r="Z45" s="65"/>
      <c r="AA45" s="65"/>
      <c r="AB45" s="65"/>
      <c r="AC45" s="65"/>
      <c r="AD45" s="65"/>
      <c r="AE45" s="65"/>
      <c r="AF45" s="65"/>
      <c r="AG45" s="65"/>
      <c r="AH45" s="65"/>
      <c r="AI45" s="65"/>
      <c r="AJ45" s="65"/>
      <c r="AK45" s="64"/>
      <c r="AL45" s="65"/>
      <c r="AM45" s="65"/>
      <c r="AN45" s="61"/>
      <c r="AO45" s="61"/>
      <c r="AP45" s="61"/>
      <c r="AQ45" s="66"/>
      <c r="AR45" s="68"/>
      <c r="AS45" s="69"/>
      <c r="AT45" s="67"/>
      <c r="AU45" s="66"/>
      <c r="AV45" s="70"/>
      <c r="AW45" s="67"/>
      <c r="AX45" s="66"/>
      <c r="AZ45" s="33"/>
      <c r="BA45" s="56"/>
      <c r="BB45" s="33"/>
      <c r="BC45" s="33"/>
      <c r="BD45" s="33"/>
    </row>
    <row r="46" spans="2:56">
      <c r="B46" s="350">
        <f>+'2.3 Augex (A) - Nominal values'!B46</f>
        <v>0</v>
      </c>
      <c r="C46" s="58"/>
      <c r="D46" s="58"/>
      <c r="E46" s="58"/>
      <c r="F46" s="58"/>
      <c r="G46" s="58"/>
      <c r="H46" s="58"/>
      <c r="I46" s="58"/>
      <c r="J46" s="58"/>
      <c r="K46" s="58"/>
      <c r="L46" s="58"/>
      <c r="M46" s="61"/>
      <c r="N46" s="72"/>
      <c r="O46" s="61"/>
      <c r="P46" s="61"/>
      <c r="Q46" s="60"/>
      <c r="R46" s="61"/>
      <c r="S46" s="61"/>
      <c r="T46" s="61"/>
      <c r="U46" s="62"/>
      <c r="V46" s="63"/>
      <c r="W46" s="64"/>
      <c r="X46" s="65"/>
      <c r="Y46" s="61"/>
      <c r="Z46" s="65"/>
      <c r="AA46" s="65"/>
      <c r="AB46" s="65"/>
      <c r="AC46" s="65"/>
      <c r="AD46" s="65"/>
      <c r="AE46" s="65"/>
      <c r="AF46" s="65"/>
      <c r="AG46" s="65"/>
      <c r="AH46" s="65"/>
      <c r="AI46" s="65"/>
      <c r="AJ46" s="65"/>
      <c r="AK46" s="64"/>
      <c r="AL46" s="65"/>
      <c r="AM46" s="65"/>
      <c r="AN46" s="61"/>
      <c r="AO46" s="61"/>
      <c r="AP46" s="61"/>
      <c r="AQ46" s="66"/>
      <c r="AR46" s="68"/>
      <c r="AS46" s="69"/>
      <c r="AT46" s="67"/>
      <c r="AU46" s="66"/>
      <c r="AV46" s="70"/>
      <c r="AW46" s="67"/>
      <c r="AX46" s="66"/>
      <c r="AZ46" s="33"/>
      <c r="BA46" s="56"/>
      <c r="BB46" s="33"/>
      <c r="BC46" s="33"/>
      <c r="BD46" s="33"/>
    </row>
    <row r="47" spans="2:56">
      <c r="B47" s="350">
        <f>+'2.3 Augex (A) - Nominal values'!B47</f>
        <v>0</v>
      </c>
      <c r="C47" s="58"/>
      <c r="D47" s="58"/>
      <c r="E47" s="58"/>
      <c r="F47" s="58"/>
      <c r="G47" s="58"/>
      <c r="H47" s="58"/>
      <c r="I47" s="58"/>
      <c r="J47" s="58"/>
      <c r="K47" s="58"/>
      <c r="L47" s="58"/>
      <c r="M47" s="61"/>
      <c r="N47" s="72"/>
      <c r="O47" s="61"/>
      <c r="P47" s="61"/>
      <c r="Q47" s="60"/>
      <c r="R47" s="61"/>
      <c r="S47" s="61"/>
      <c r="T47" s="61"/>
      <c r="U47" s="62"/>
      <c r="V47" s="63"/>
      <c r="W47" s="64"/>
      <c r="X47" s="65"/>
      <c r="Y47" s="61"/>
      <c r="Z47" s="65"/>
      <c r="AA47" s="65"/>
      <c r="AB47" s="65"/>
      <c r="AC47" s="65"/>
      <c r="AD47" s="65"/>
      <c r="AE47" s="65"/>
      <c r="AF47" s="65"/>
      <c r="AG47" s="65"/>
      <c r="AH47" s="65"/>
      <c r="AI47" s="65"/>
      <c r="AJ47" s="65"/>
      <c r="AK47" s="64"/>
      <c r="AL47" s="65"/>
      <c r="AM47" s="65"/>
      <c r="AN47" s="61"/>
      <c r="AO47" s="61"/>
      <c r="AP47" s="61"/>
      <c r="AQ47" s="66"/>
      <c r="AR47" s="68"/>
      <c r="AS47" s="69"/>
      <c r="AT47" s="67"/>
      <c r="AU47" s="66"/>
      <c r="AV47" s="70"/>
      <c r="AW47" s="67"/>
      <c r="AX47" s="66"/>
      <c r="AZ47" s="33"/>
      <c r="BA47" s="56"/>
      <c r="BB47" s="33"/>
      <c r="BC47" s="33"/>
      <c r="BD47" s="33"/>
    </row>
    <row r="48" spans="2:56">
      <c r="B48" s="350">
        <f>+'2.3 Augex (A) - Nominal values'!B48</f>
        <v>0</v>
      </c>
      <c r="C48" s="75"/>
      <c r="D48" s="75"/>
      <c r="E48" s="75"/>
      <c r="F48" s="75"/>
      <c r="G48" s="75"/>
      <c r="H48" s="75"/>
      <c r="I48" s="75"/>
      <c r="J48" s="75"/>
      <c r="K48" s="75"/>
      <c r="L48" s="75"/>
      <c r="M48" s="76"/>
      <c r="N48" s="77"/>
      <c r="O48" s="76"/>
      <c r="P48" s="76"/>
      <c r="Q48" s="77"/>
      <c r="R48" s="76"/>
      <c r="S48" s="76"/>
      <c r="T48" s="76"/>
      <c r="U48" s="78"/>
      <c r="V48" s="79"/>
      <c r="W48" s="80"/>
      <c r="X48" s="81"/>
      <c r="Y48" s="76"/>
      <c r="Z48" s="81"/>
      <c r="AA48" s="81"/>
      <c r="AB48" s="81"/>
      <c r="AC48" s="81"/>
      <c r="AD48" s="81"/>
      <c r="AE48" s="81"/>
      <c r="AF48" s="81"/>
      <c r="AG48" s="81"/>
      <c r="AH48" s="81"/>
      <c r="AI48" s="81"/>
      <c r="AJ48" s="81"/>
      <c r="AK48" s="80"/>
      <c r="AL48" s="81"/>
      <c r="AM48" s="81"/>
      <c r="AN48" s="76"/>
      <c r="AO48" s="61"/>
      <c r="AP48" s="61"/>
      <c r="AQ48" s="82"/>
      <c r="AR48" s="68"/>
      <c r="AS48" s="84"/>
      <c r="AT48" s="83"/>
      <c r="AU48" s="82"/>
      <c r="AV48" s="85"/>
      <c r="AW48" s="83"/>
      <c r="AX48" s="82"/>
      <c r="AZ48" s="33"/>
      <c r="BA48" s="56"/>
      <c r="BB48" s="33"/>
      <c r="BC48" s="33"/>
      <c r="BD48" s="33"/>
    </row>
    <row r="49" spans="2:56">
      <c r="B49" s="350">
        <f>+'2.3 Augex (A) - Nominal values'!B49</f>
        <v>0</v>
      </c>
      <c r="C49" s="75"/>
      <c r="D49" s="75"/>
      <c r="E49" s="75"/>
      <c r="F49" s="75"/>
      <c r="G49" s="75"/>
      <c r="H49" s="75"/>
      <c r="I49" s="75"/>
      <c r="J49" s="75"/>
      <c r="K49" s="75"/>
      <c r="L49" s="75"/>
      <c r="M49" s="76"/>
      <c r="N49" s="77"/>
      <c r="O49" s="76"/>
      <c r="P49" s="76"/>
      <c r="Q49" s="77"/>
      <c r="R49" s="76"/>
      <c r="S49" s="76"/>
      <c r="T49" s="76"/>
      <c r="U49" s="78"/>
      <c r="V49" s="79"/>
      <c r="W49" s="80"/>
      <c r="X49" s="81"/>
      <c r="Y49" s="76"/>
      <c r="Z49" s="81"/>
      <c r="AA49" s="81"/>
      <c r="AB49" s="81"/>
      <c r="AC49" s="81"/>
      <c r="AD49" s="81"/>
      <c r="AE49" s="81"/>
      <c r="AF49" s="81"/>
      <c r="AG49" s="81"/>
      <c r="AH49" s="81"/>
      <c r="AI49" s="81"/>
      <c r="AJ49" s="81"/>
      <c r="AK49" s="80"/>
      <c r="AL49" s="81"/>
      <c r="AM49" s="81"/>
      <c r="AN49" s="76"/>
      <c r="AO49" s="61"/>
      <c r="AP49" s="61"/>
      <c r="AQ49" s="82"/>
      <c r="AR49" s="68"/>
      <c r="AS49" s="84"/>
      <c r="AT49" s="83"/>
      <c r="AU49" s="82"/>
      <c r="AV49" s="85"/>
      <c r="AW49" s="83"/>
      <c r="AX49" s="82"/>
      <c r="AZ49" s="33"/>
      <c r="BA49" s="33"/>
      <c r="BB49" s="33"/>
      <c r="BC49" s="33"/>
      <c r="BD49" s="33"/>
    </row>
    <row r="50" spans="2:56">
      <c r="B50" s="350">
        <f>+'2.3 Augex (A) - Nominal values'!B50</f>
        <v>0</v>
      </c>
      <c r="C50" s="75"/>
      <c r="D50" s="75"/>
      <c r="E50" s="75"/>
      <c r="F50" s="75"/>
      <c r="G50" s="75"/>
      <c r="H50" s="75"/>
      <c r="I50" s="75"/>
      <c r="J50" s="75"/>
      <c r="K50" s="75"/>
      <c r="L50" s="75"/>
      <c r="M50" s="76"/>
      <c r="N50" s="77"/>
      <c r="O50" s="76"/>
      <c r="P50" s="76"/>
      <c r="Q50" s="77"/>
      <c r="R50" s="76"/>
      <c r="S50" s="76"/>
      <c r="T50" s="76"/>
      <c r="U50" s="78"/>
      <c r="V50" s="79"/>
      <c r="W50" s="80"/>
      <c r="X50" s="81"/>
      <c r="Y50" s="76"/>
      <c r="Z50" s="81"/>
      <c r="AA50" s="81"/>
      <c r="AB50" s="81"/>
      <c r="AC50" s="81"/>
      <c r="AD50" s="81"/>
      <c r="AE50" s="81"/>
      <c r="AF50" s="81"/>
      <c r="AG50" s="81"/>
      <c r="AH50" s="81"/>
      <c r="AI50" s="81"/>
      <c r="AJ50" s="81"/>
      <c r="AK50" s="80"/>
      <c r="AL50" s="81"/>
      <c r="AM50" s="81"/>
      <c r="AN50" s="76"/>
      <c r="AO50" s="61"/>
      <c r="AP50" s="61"/>
      <c r="AQ50" s="82"/>
      <c r="AR50" s="68"/>
      <c r="AS50" s="84"/>
      <c r="AT50" s="83"/>
      <c r="AU50" s="82"/>
      <c r="AV50" s="85"/>
      <c r="AW50" s="83"/>
      <c r="AX50" s="82"/>
      <c r="AZ50" s="33"/>
      <c r="BA50" s="33"/>
      <c r="BB50" s="33"/>
      <c r="BC50" s="33"/>
      <c r="BD50" s="33"/>
    </row>
    <row r="51" spans="2:56">
      <c r="B51" s="350">
        <f>+'2.3 Augex (A) - Nominal values'!B51</f>
        <v>0</v>
      </c>
      <c r="C51" s="75"/>
      <c r="D51" s="75"/>
      <c r="E51" s="75"/>
      <c r="F51" s="75"/>
      <c r="G51" s="75"/>
      <c r="H51" s="75"/>
      <c r="I51" s="75"/>
      <c r="J51" s="75"/>
      <c r="K51" s="75"/>
      <c r="L51" s="75"/>
      <c r="M51" s="76"/>
      <c r="N51" s="77"/>
      <c r="O51" s="76"/>
      <c r="P51" s="76"/>
      <c r="Q51" s="77"/>
      <c r="R51" s="76"/>
      <c r="S51" s="76"/>
      <c r="T51" s="76"/>
      <c r="U51" s="78"/>
      <c r="V51" s="79"/>
      <c r="W51" s="80"/>
      <c r="X51" s="81"/>
      <c r="Y51" s="76"/>
      <c r="Z51" s="81"/>
      <c r="AA51" s="81"/>
      <c r="AB51" s="81"/>
      <c r="AC51" s="81"/>
      <c r="AD51" s="81"/>
      <c r="AE51" s="81"/>
      <c r="AF51" s="81"/>
      <c r="AG51" s="81"/>
      <c r="AH51" s="81"/>
      <c r="AI51" s="81"/>
      <c r="AJ51" s="81"/>
      <c r="AK51" s="80"/>
      <c r="AL51" s="81"/>
      <c r="AM51" s="81"/>
      <c r="AN51" s="76"/>
      <c r="AO51" s="61"/>
      <c r="AP51" s="61"/>
      <c r="AQ51" s="82"/>
      <c r="AR51" s="68"/>
      <c r="AS51" s="84"/>
      <c r="AT51" s="83"/>
      <c r="AU51" s="82"/>
      <c r="AV51" s="85"/>
      <c r="AW51" s="83"/>
      <c r="AX51" s="82"/>
      <c r="AZ51" s="33"/>
      <c r="BA51" s="33"/>
      <c r="BB51" s="33"/>
      <c r="BC51" s="33"/>
      <c r="BD51" s="33"/>
    </row>
    <row r="52" spans="2:56">
      <c r="B52" s="350">
        <f>+'2.3 Augex (A) - Nominal values'!B52</f>
        <v>0</v>
      </c>
      <c r="C52" s="75"/>
      <c r="D52" s="75"/>
      <c r="E52" s="75"/>
      <c r="F52" s="75"/>
      <c r="G52" s="75"/>
      <c r="H52" s="75"/>
      <c r="I52" s="75"/>
      <c r="J52" s="75"/>
      <c r="K52" s="75"/>
      <c r="L52" s="75"/>
      <c r="M52" s="76"/>
      <c r="N52" s="77"/>
      <c r="O52" s="76"/>
      <c r="P52" s="76"/>
      <c r="Q52" s="77"/>
      <c r="R52" s="76"/>
      <c r="S52" s="76"/>
      <c r="T52" s="76"/>
      <c r="U52" s="78"/>
      <c r="V52" s="79"/>
      <c r="W52" s="80"/>
      <c r="X52" s="81"/>
      <c r="Y52" s="76"/>
      <c r="Z52" s="81"/>
      <c r="AA52" s="81"/>
      <c r="AB52" s="81"/>
      <c r="AC52" s="81"/>
      <c r="AD52" s="81"/>
      <c r="AE52" s="81"/>
      <c r="AF52" s="81"/>
      <c r="AG52" s="81"/>
      <c r="AH52" s="81"/>
      <c r="AI52" s="81"/>
      <c r="AJ52" s="81"/>
      <c r="AK52" s="80"/>
      <c r="AL52" s="81"/>
      <c r="AM52" s="81"/>
      <c r="AN52" s="76"/>
      <c r="AO52" s="61"/>
      <c r="AP52" s="61"/>
      <c r="AQ52" s="82"/>
      <c r="AR52" s="68"/>
      <c r="AS52" s="84"/>
      <c r="AT52" s="83"/>
      <c r="AU52" s="82"/>
      <c r="AV52" s="85"/>
      <c r="AW52" s="83"/>
      <c r="AX52" s="82"/>
      <c r="AZ52" s="33"/>
      <c r="BA52" s="33"/>
      <c r="BB52" s="33"/>
      <c r="BC52" s="33"/>
      <c r="BD52" s="33"/>
    </row>
    <row r="53" spans="2:56">
      <c r="B53" s="350">
        <f>+'2.3 Augex (A) - Nominal values'!B53</f>
        <v>0</v>
      </c>
      <c r="C53" s="75"/>
      <c r="D53" s="75"/>
      <c r="E53" s="75"/>
      <c r="F53" s="75"/>
      <c r="G53" s="75"/>
      <c r="H53" s="75"/>
      <c r="I53" s="75"/>
      <c r="J53" s="75"/>
      <c r="K53" s="75"/>
      <c r="L53" s="75"/>
      <c r="M53" s="76"/>
      <c r="N53" s="77"/>
      <c r="O53" s="76"/>
      <c r="P53" s="76"/>
      <c r="Q53" s="77"/>
      <c r="R53" s="76"/>
      <c r="S53" s="76"/>
      <c r="T53" s="76"/>
      <c r="U53" s="78"/>
      <c r="V53" s="79"/>
      <c r="W53" s="80"/>
      <c r="X53" s="81"/>
      <c r="Y53" s="76"/>
      <c r="Z53" s="81"/>
      <c r="AA53" s="81"/>
      <c r="AB53" s="81"/>
      <c r="AC53" s="81"/>
      <c r="AD53" s="81"/>
      <c r="AE53" s="81"/>
      <c r="AF53" s="81"/>
      <c r="AG53" s="81"/>
      <c r="AH53" s="81"/>
      <c r="AI53" s="81"/>
      <c r="AJ53" s="81"/>
      <c r="AK53" s="80"/>
      <c r="AL53" s="81"/>
      <c r="AM53" s="81"/>
      <c r="AN53" s="76"/>
      <c r="AO53" s="61"/>
      <c r="AP53" s="61"/>
      <c r="AQ53" s="82"/>
      <c r="AR53" s="68"/>
      <c r="AS53" s="84"/>
      <c r="AT53" s="83"/>
      <c r="AU53" s="82"/>
      <c r="AV53" s="85"/>
      <c r="AW53" s="83"/>
      <c r="AX53" s="82"/>
      <c r="AZ53" s="33"/>
      <c r="BA53" s="33"/>
      <c r="BB53" s="33"/>
      <c r="BC53" s="33"/>
      <c r="BD53" s="33"/>
    </row>
    <row r="54" spans="2:56">
      <c r="B54" s="350">
        <f>+'2.3 Augex (A) - Nominal values'!B54</f>
        <v>0</v>
      </c>
      <c r="C54" s="75"/>
      <c r="D54" s="75"/>
      <c r="E54" s="75"/>
      <c r="F54" s="75"/>
      <c r="G54" s="75"/>
      <c r="H54" s="75"/>
      <c r="I54" s="75"/>
      <c r="J54" s="75"/>
      <c r="K54" s="75"/>
      <c r="L54" s="75"/>
      <c r="M54" s="76"/>
      <c r="N54" s="77"/>
      <c r="O54" s="76"/>
      <c r="P54" s="76"/>
      <c r="Q54" s="77"/>
      <c r="R54" s="76"/>
      <c r="S54" s="76"/>
      <c r="T54" s="76"/>
      <c r="U54" s="78"/>
      <c r="V54" s="79"/>
      <c r="W54" s="80"/>
      <c r="X54" s="81"/>
      <c r="Y54" s="76"/>
      <c r="Z54" s="81"/>
      <c r="AA54" s="81"/>
      <c r="AB54" s="81"/>
      <c r="AC54" s="81"/>
      <c r="AD54" s="81"/>
      <c r="AE54" s="81"/>
      <c r="AF54" s="81"/>
      <c r="AG54" s="81"/>
      <c r="AH54" s="81"/>
      <c r="AI54" s="81"/>
      <c r="AJ54" s="81"/>
      <c r="AK54" s="80"/>
      <c r="AL54" s="81"/>
      <c r="AM54" s="81"/>
      <c r="AN54" s="76"/>
      <c r="AO54" s="61"/>
      <c r="AP54" s="61"/>
      <c r="AQ54" s="82"/>
      <c r="AR54" s="68"/>
      <c r="AS54" s="84"/>
      <c r="AT54" s="83"/>
      <c r="AU54" s="82"/>
      <c r="AV54" s="85"/>
      <c r="AW54" s="83"/>
      <c r="AX54" s="82"/>
      <c r="AZ54" s="33"/>
      <c r="BA54" s="33"/>
      <c r="BB54" s="33"/>
      <c r="BC54" s="33"/>
      <c r="BD54" s="33"/>
    </row>
    <row r="55" spans="2:56">
      <c r="B55" s="350">
        <f>+'2.3 Augex (A) - Nominal values'!B55</f>
        <v>0</v>
      </c>
      <c r="C55" s="75"/>
      <c r="D55" s="75"/>
      <c r="E55" s="75"/>
      <c r="F55" s="75"/>
      <c r="G55" s="75"/>
      <c r="H55" s="75"/>
      <c r="I55" s="75"/>
      <c r="J55" s="75"/>
      <c r="K55" s="75"/>
      <c r="L55" s="75"/>
      <c r="M55" s="76"/>
      <c r="N55" s="77"/>
      <c r="O55" s="76"/>
      <c r="P55" s="76"/>
      <c r="Q55" s="77"/>
      <c r="R55" s="76"/>
      <c r="S55" s="76"/>
      <c r="T55" s="76"/>
      <c r="U55" s="78"/>
      <c r="V55" s="79"/>
      <c r="W55" s="80"/>
      <c r="X55" s="81"/>
      <c r="Y55" s="76"/>
      <c r="Z55" s="81"/>
      <c r="AA55" s="81"/>
      <c r="AB55" s="81"/>
      <c r="AC55" s="81"/>
      <c r="AD55" s="81"/>
      <c r="AE55" s="81"/>
      <c r="AF55" s="81"/>
      <c r="AG55" s="81"/>
      <c r="AH55" s="81"/>
      <c r="AI55" s="81"/>
      <c r="AJ55" s="81"/>
      <c r="AK55" s="80"/>
      <c r="AL55" s="81"/>
      <c r="AM55" s="81"/>
      <c r="AN55" s="76"/>
      <c r="AO55" s="61"/>
      <c r="AP55" s="61"/>
      <c r="AQ55" s="82"/>
      <c r="AR55" s="68"/>
      <c r="AS55" s="84"/>
      <c r="AT55" s="83"/>
      <c r="AU55" s="82"/>
      <c r="AV55" s="85"/>
      <c r="AW55" s="83"/>
      <c r="AX55" s="82"/>
      <c r="AZ55" s="33"/>
      <c r="BA55" s="33"/>
      <c r="BB55" s="33"/>
      <c r="BC55" s="33"/>
      <c r="BD55" s="33"/>
    </row>
    <row r="56" spans="2:56">
      <c r="B56" s="350">
        <f>+'2.3 Augex (A) - Nominal values'!B56</f>
        <v>0</v>
      </c>
      <c r="C56" s="75"/>
      <c r="D56" s="75"/>
      <c r="E56" s="75"/>
      <c r="F56" s="75"/>
      <c r="G56" s="75"/>
      <c r="H56" s="75"/>
      <c r="I56" s="75"/>
      <c r="J56" s="75"/>
      <c r="K56" s="75"/>
      <c r="L56" s="75"/>
      <c r="M56" s="76"/>
      <c r="N56" s="77"/>
      <c r="O56" s="76"/>
      <c r="P56" s="76"/>
      <c r="Q56" s="77"/>
      <c r="R56" s="76"/>
      <c r="S56" s="76"/>
      <c r="T56" s="76"/>
      <c r="U56" s="78"/>
      <c r="V56" s="79"/>
      <c r="W56" s="80"/>
      <c r="X56" s="81"/>
      <c r="Y56" s="76"/>
      <c r="Z56" s="81"/>
      <c r="AA56" s="81"/>
      <c r="AB56" s="81"/>
      <c r="AC56" s="81"/>
      <c r="AD56" s="81"/>
      <c r="AE56" s="81"/>
      <c r="AF56" s="81"/>
      <c r="AG56" s="81"/>
      <c r="AH56" s="81"/>
      <c r="AI56" s="81"/>
      <c r="AJ56" s="81"/>
      <c r="AK56" s="80"/>
      <c r="AL56" s="81"/>
      <c r="AM56" s="81"/>
      <c r="AN56" s="76"/>
      <c r="AO56" s="61"/>
      <c r="AP56" s="61"/>
      <c r="AQ56" s="82"/>
      <c r="AR56" s="68"/>
      <c r="AS56" s="84"/>
      <c r="AT56" s="83"/>
      <c r="AU56" s="82"/>
      <c r="AV56" s="85"/>
      <c r="AW56" s="83"/>
      <c r="AX56" s="82"/>
      <c r="AZ56" s="33"/>
      <c r="BA56" s="33"/>
      <c r="BB56" s="33"/>
      <c r="BC56" s="33"/>
      <c r="BD56" s="33"/>
    </row>
    <row r="57" spans="2:56">
      <c r="B57" s="350">
        <f>+'2.3 Augex (A) - Nominal values'!B57</f>
        <v>0</v>
      </c>
      <c r="C57" s="75"/>
      <c r="D57" s="75"/>
      <c r="E57" s="75"/>
      <c r="F57" s="75"/>
      <c r="G57" s="75"/>
      <c r="H57" s="75"/>
      <c r="I57" s="75"/>
      <c r="J57" s="75"/>
      <c r="K57" s="75"/>
      <c r="L57" s="75"/>
      <c r="M57" s="76"/>
      <c r="N57" s="77"/>
      <c r="O57" s="76"/>
      <c r="P57" s="76"/>
      <c r="Q57" s="77"/>
      <c r="R57" s="76"/>
      <c r="S57" s="76"/>
      <c r="T57" s="76"/>
      <c r="U57" s="78"/>
      <c r="V57" s="79"/>
      <c r="W57" s="80"/>
      <c r="X57" s="81"/>
      <c r="Y57" s="76"/>
      <c r="Z57" s="81"/>
      <c r="AA57" s="81"/>
      <c r="AB57" s="81"/>
      <c r="AC57" s="81"/>
      <c r="AD57" s="81"/>
      <c r="AE57" s="81"/>
      <c r="AF57" s="81"/>
      <c r="AG57" s="81"/>
      <c r="AH57" s="81"/>
      <c r="AI57" s="81"/>
      <c r="AJ57" s="81"/>
      <c r="AK57" s="80"/>
      <c r="AL57" s="81"/>
      <c r="AM57" s="81"/>
      <c r="AN57" s="76"/>
      <c r="AO57" s="61"/>
      <c r="AP57" s="61"/>
      <c r="AQ57" s="82"/>
      <c r="AR57" s="68"/>
      <c r="AS57" s="84"/>
      <c r="AT57" s="83"/>
      <c r="AU57" s="82"/>
      <c r="AV57" s="85"/>
      <c r="AW57" s="83"/>
      <c r="AX57" s="82"/>
      <c r="AZ57" s="33"/>
      <c r="BA57" s="33"/>
      <c r="BB57" s="33"/>
      <c r="BC57" s="33"/>
      <c r="BD57" s="33"/>
    </row>
    <row r="58" spans="2:56">
      <c r="B58" s="350">
        <f>+'2.3 Augex (A) - Nominal values'!B58</f>
        <v>0</v>
      </c>
      <c r="C58" s="75"/>
      <c r="D58" s="75"/>
      <c r="E58" s="75"/>
      <c r="F58" s="75"/>
      <c r="G58" s="75"/>
      <c r="H58" s="75"/>
      <c r="I58" s="75"/>
      <c r="J58" s="75"/>
      <c r="K58" s="75"/>
      <c r="L58" s="75"/>
      <c r="M58" s="76"/>
      <c r="N58" s="77"/>
      <c r="O58" s="76"/>
      <c r="P58" s="76"/>
      <c r="Q58" s="77"/>
      <c r="R58" s="76"/>
      <c r="S58" s="76"/>
      <c r="T58" s="76"/>
      <c r="U58" s="78"/>
      <c r="V58" s="79"/>
      <c r="W58" s="80"/>
      <c r="X58" s="81"/>
      <c r="Y58" s="76"/>
      <c r="Z58" s="81"/>
      <c r="AA58" s="81"/>
      <c r="AB58" s="81"/>
      <c r="AC58" s="81"/>
      <c r="AD58" s="81"/>
      <c r="AE58" s="81"/>
      <c r="AF58" s="81"/>
      <c r="AG58" s="81"/>
      <c r="AH58" s="81"/>
      <c r="AI58" s="81"/>
      <c r="AJ58" s="81"/>
      <c r="AK58" s="80"/>
      <c r="AL58" s="81"/>
      <c r="AM58" s="81"/>
      <c r="AN58" s="76"/>
      <c r="AO58" s="61"/>
      <c r="AP58" s="61"/>
      <c r="AQ58" s="82"/>
      <c r="AR58" s="68"/>
      <c r="AS58" s="84"/>
      <c r="AT58" s="83"/>
      <c r="AU58" s="82"/>
      <c r="AV58" s="85"/>
      <c r="AW58" s="83"/>
      <c r="AX58" s="82"/>
      <c r="AZ58" s="33"/>
      <c r="BA58" s="33"/>
      <c r="BB58" s="33"/>
      <c r="BC58" s="33"/>
      <c r="BD58" s="33"/>
    </row>
    <row r="59" spans="2:56">
      <c r="B59" s="350">
        <f>+'2.3 Augex (A) - Nominal values'!B59</f>
        <v>0</v>
      </c>
      <c r="C59" s="75"/>
      <c r="D59" s="75"/>
      <c r="E59" s="75"/>
      <c r="F59" s="75"/>
      <c r="G59" s="75"/>
      <c r="H59" s="75"/>
      <c r="I59" s="75"/>
      <c r="J59" s="75"/>
      <c r="K59" s="75"/>
      <c r="L59" s="75"/>
      <c r="M59" s="76"/>
      <c r="N59" s="77"/>
      <c r="O59" s="76"/>
      <c r="P59" s="76"/>
      <c r="Q59" s="77"/>
      <c r="R59" s="76"/>
      <c r="S59" s="76"/>
      <c r="T59" s="76"/>
      <c r="U59" s="78"/>
      <c r="V59" s="79"/>
      <c r="W59" s="80"/>
      <c r="X59" s="81"/>
      <c r="Y59" s="76"/>
      <c r="Z59" s="81"/>
      <c r="AA59" s="81"/>
      <c r="AB59" s="81"/>
      <c r="AC59" s="81"/>
      <c r="AD59" s="81"/>
      <c r="AE59" s="81"/>
      <c r="AF59" s="81"/>
      <c r="AG59" s="81"/>
      <c r="AH59" s="81"/>
      <c r="AI59" s="81"/>
      <c r="AJ59" s="81"/>
      <c r="AK59" s="80"/>
      <c r="AL59" s="81"/>
      <c r="AM59" s="81"/>
      <c r="AN59" s="76"/>
      <c r="AO59" s="61"/>
      <c r="AP59" s="61"/>
      <c r="AQ59" s="82"/>
      <c r="AR59" s="68"/>
      <c r="AS59" s="84"/>
      <c r="AT59" s="83"/>
      <c r="AU59" s="82"/>
      <c r="AV59" s="85"/>
      <c r="AW59" s="83"/>
      <c r="AX59" s="82"/>
      <c r="AZ59" s="33"/>
      <c r="BA59" s="33"/>
      <c r="BB59" s="33"/>
      <c r="BC59" s="33"/>
      <c r="BD59" s="33"/>
    </row>
    <row r="60" spans="2:56">
      <c r="B60" s="350">
        <f>+'2.3 Augex (A) - Nominal values'!B60</f>
        <v>0</v>
      </c>
      <c r="C60" s="75"/>
      <c r="D60" s="75"/>
      <c r="E60" s="75"/>
      <c r="F60" s="75"/>
      <c r="G60" s="75"/>
      <c r="H60" s="75"/>
      <c r="I60" s="75"/>
      <c r="J60" s="75"/>
      <c r="K60" s="75"/>
      <c r="L60" s="75"/>
      <c r="M60" s="76"/>
      <c r="N60" s="77"/>
      <c r="O60" s="76"/>
      <c r="P60" s="76"/>
      <c r="Q60" s="77"/>
      <c r="R60" s="76"/>
      <c r="S60" s="76"/>
      <c r="T60" s="76"/>
      <c r="U60" s="78"/>
      <c r="V60" s="79"/>
      <c r="W60" s="80"/>
      <c r="X60" s="81"/>
      <c r="Y60" s="76"/>
      <c r="Z60" s="81"/>
      <c r="AA60" s="81"/>
      <c r="AB60" s="81"/>
      <c r="AC60" s="81"/>
      <c r="AD60" s="81"/>
      <c r="AE60" s="81"/>
      <c r="AF60" s="81"/>
      <c r="AG60" s="81"/>
      <c r="AH60" s="81"/>
      <c r="AI60" s="81"/>
      <c r="AJ60" s="81"/>
      <c r="AK60" s="80"/>
      <c r="AL60" s="81"/>
      <c r="AM60" s="81"/>
      <c r="AN60" s="76"/>
      <c r="AO60" s="61"/>
      <c r="AP60" s="61"/>
      <c r="AQ60" s="82"/>
      <c r="AR60" s="68"/>
      <c r="AS60" s="84"/>
      <c r="AT60" s="83"/>
      <c r="AU60" s="82"/>
      <c r="AV60" s="85"/>
      <c r="AW60" s="83"/>
      <c r="AX60" s="82"/>
    </row>
    <row r="61" spans="2:56">
      <c r="B61" s="350">
        <f>+'2.3 Augex (A) - Nominal values'!B61</f>
        <v>0</v>
      </c>
      <c r="C61" s="75"/>
      <c r="D61" s="75"/>
      <c r="E61" s="75"/>
      <c r="F61" s="75"/>
      <c r="G61" s="75"/>
      <c r="H61" s="75"/>
      <c r="I61" s="75"/>
      <c r="J61" s="75"/>
      <c r="K61" s="75"/>
      <c r="L61" s="75"/>
      <c r="M61" s="76"/>
      <c r="N61" s="77"/>
      <c r="O61" s="76"/>
      <c r="P61" s="76"/>
      <c r="Q61" s="77"/>
      <c r="R61" s="76"/>
      <c r="S61" s="76"/>
      <c r="T61" s="76"/>
      <c r="U61" s="78"/>
      <c r="V61" s="79"/>
      <c r="W61" s="80"/>
      <c r="X61" s="81"/>
      <c r="Y61" s="76"/>
      <c r="Z61" s="81"/>
      <c r="AA61" s="81"/>
      <c r="AB61" s="81"/>
      <c r="AC61" s="81"/>
      <c r="AD61" s="81"/>
      <c r="AE61" s="81"/>
      <c r="AF61" s="81"/>
      <c r="AG61" s="81"/>
      <c r="AH61" s="81"/>
      <c r="AI61" s="81"/>
      <c r="AJ61" s="81"/>
      <c r="AK61" s="80"/>
      <c r="AL61" s="81"/>
      <c r="AM61" s="81"/>
      <c r="AN61" s="76"/>
      <c r="AO61" s="61"/>
      <c r="AP61" s="61"/>
      <c r="AQ61" s="82"/>
      <c r="AR61" s="68"/>
      <c r="AS61" s="84"/>
      <c r="AT61" s="83"/>
      <c r="AU61" s="82"/>
      <c r="AV61" s="85"/>
      <c r="AW61" s="83"/>
      <c r="AX61" s="82"/>
      <c r="BA61" s="33"/>
    </row>
    <row r="62" spans="2:56">
      <c r="B62" s="350">
        <f>+'2.3 Augex (A) - Nominal values'!B62</f>
        <v>0</v>
      </c>
      <c r="C62" s="75"/>
      <c r="D62" s="75"/>
      <c r="E62" s="75"/>
      <c r="F62" s="75"/>
      <c r="G62" s="75"/>
      <c r="H62" s="75"/>
      <c r="I62" s="75"/>
      <c r="J62" s="75"/>
      <c r="K62" s="75"/>
      <c r="L62" s="75"/>
      <c r="M62" s="76"/>
      <c r="N62" s="77"/>
      <c r="O62" s="76"/>
      <c r="P62" s="76"/>
      <c r="Q62" s="77"/>
      <c r="R62" s="76"/>
      <c r="S62" s="76"/>
      <c r="T62" s="76"/>
      <c r="U62" s="78"/>
      <c r="V62" s="79"/>
      <c r="W62" s="80"/>
      <c r="X62" s="81"/>
      <c r="Y62" s="76"/>
      <c r="Z62" s="81"/>
      <c r="AA62" s="81"/>
      <c r="AB62" s="81"/>
      <c r="AC62" s="81"/>
      <c r="AD62" s="81"/>
      <c r="AE62" s="81"/>
      <c r="AF62" s="81"/>
      <c r="AG62" s="81"/>
      <c r="AH62" s="81"/>
      <c r="AI62" s="81"/>
      <c r="AJ62" s="81"/>
      <c r="AK62" s="80"/>
      <c r="AL62" s="81"/>
      <c r="AM62" s="81"/>
      <c r="AN62" s="76"/>
      <c r="AO62" s="61"/>
      <c r="AP62" s="61"/>
      <c r="AQ62" s="82"/>
      <c r="AR62" s="68"/>
      <c r="AS62" s="84"/>
      <c r="AT62" s="83"/>
      <c r="AU62" s="82"/>
      <c r="AV62" s="85"/>
      <c r="AW62" s="83"/>
      <c r="AX62" s="82"/>
    </row>
    <row r="63" spans="2:56">
      <c r="B63" s="350">
        <f>+'2.3 Augex (A) - Nominal values'!B63</f>
        <v>0</v>
      </c>
      <c r="C63" s="75"/>
      <c r="D63" s="75"/>
      <c r="E63" s="75"/>
      <c r="F63" s="75"/>
      <c r="G63" s="75"/>
      <c r="H63" s="75"/>
      <c r="I63" s="75"/>
      <c r="J63" s="75"/>
      <c r="K63" s="75"/>
      <c r="L63" s="75"/>
      <c r="M63" s="76"/>
      <c r="N63" s="77"/>
      <c r="O63" s="76"/>
      <c r="P63" s="76"/>
      <c r="Q63" s="77"/>
      <c r="R63" s="76"/>
      <c r="S63" s="76"/>
      <c r="T63" s="76"/>
      <c r="U63" s="78"/>
      <c r="V63" s="79"/>
      <c r="W63" s="80"/>
      <c r="X63" s="81"/>
      <c r="Y63" s="76"/>
      <c r="Z63" s="81"/>
      <c r="AA63" s="81"/>
      <c r="AB63" s="81"/>
      <c r="AC63" s="81"/>
      <c r="AD63" s="81"/>
      <c r="AE63" s="81"/>
      <c r="AF63" s="81"/>
      <c r="AG63" s="81"/>
      <c r="AH63" s="81"/>
      <c r="AI63" s="81"/>
      <c r="AJ63" s="81"/>
      <c r="AK63" s="80"/>
      <c r="AL63" s="81"/>
      <c r="AM63" s="81"/>
      <c r="AN63" s="76"/>
      <c r="AO63" s="61"/>
      <c r="AP63" s="61"/>
      <c r="AQ63" s="82"/>
      <c r="AR63" s="68"/>
      <c r="AS63" s="84"/>
      <c r="AT63" s="83"/>
      <c r="AU63" s="82"/>
      <c r="AV63" s="85"/>
      <c r="AW63" s="83"/>
      <c r="AX63" s="82"/>
    </row>
    <row r="64" spans="2:56">
      <c r="B64" s="350">
        <f>+'2.3 Augex (A) - Nominal values'!B64</f>
        <v>0</v>
      </c>
      <c r="C64" s="75"/>
      <c r="D64" s="75"/>
      <c r="E64" s="75"/>
      <c r="F64" s="75"/>
      <c r="G64" s="75"/>
      <c r="H64" s="75"/>
      <c r="I64" s="75"/>
      <c r="J64" s="75"/>
      <c r="K64" s="75"/>
      <c r="L64" s="75"/>
      <c r="M64" s="76"/>
      <c r="N64" s="77"/>
      <c r="O64" s="76"/>
      <c r="P64" s="76"/>
      <c r="Q64" s="77"/>
      <c r="R64" s="76"/>
      <c r="S64" s="76"/>
      <c r="T64" s="76"/>
      <c r="U64" s="78"/>
      <c r="V64" s="79"/>
      <c r="W64" s="80"/>
      <c r="X64" s="81"/>
      <c r="Y64" s="76"/>
      <c r="Z64" s="81"/>
      <c r="AA64" s="81"/>
      <c r="AB64" s="81"/>
      <c r="AC64" s="81"/>
      <c r="AD64" s="81"/>
      <c r="AE64" s="81"/>
      <c r="AF64" s="81"/>
      <c r="AG64" s="81"/>
      <c r="AH64" s="81"/>
      <c r="AI64" s="81"/>
      <c r="AJ64" s="81"/>
      <c r="AK64" s="80"/>
      <c r="AL64" s="81"/>
      <c r="AM64" s="81"/>
      <c r="AN64" s="76"/>
      <c r="AO64" s="61"/>
      <c r="AP64" s="61"/>
      <c r="AQ64" s="82"/>
      <c r="AR64" s="86"/>
      <c r="AS64" s="84"/>
      <c r="AT64" s="83"/>
      <c r="AU64" s="82"/>
      <c r="AV64" s="85"/>
      <c r="AW64" s="83"/>
      <c r="AX64" s="82"/>
    </row>
    <row r="65" spans="2:73">
      <c r="B65" s="87"/>
      <c r="C65" s="88"/>
      <c r="D65" s="88"/>
      <c r="E65" s="88"/>
      <c r="F65" s="88"/>
      <c r="G65" s="88"/>
      <c r="H65" s="88"/>
      <c r="I65" s="88"/>
      <c r="J65" s="88"/>
      <c r="K65" s="88"/>
      <c r="L65" s="88"/>
      <c r="M65" s="89"/>
      <c r="N65" s="90" t="s">
        <v>52</v>
      </c>
      <c r="O65" s="89"/>
      <c r="P65" s="89"/>
      <c r="Q65" s="89"/>
      <c r="R65" s="89"/>
      <c r="S65" s="89"/>
      <c r="T65" s="89"/>
      <c r="U65" s="91"/>
      <c r="V65" s="92"/>
      <c r="W65" s="93"/>
      <c r="X65" s="94"/>
      <c r="Y65" s="89"/>
      <c r="Z65" s="94"/>
      <c r="AA65" s="94"/>
      <c r="AB65" s="94"/>
      <c r="AC65" s="94"/>
      <c r="AD65" s="94"/>
      <c r="AE65" s="94"/>
      <c r="AF65" s="94"/>
      <c r="AG65" s="94"/>
      <c r="AH65" s="94"/>
      <c r="AI65" s="94"/>
      <c r="AJ65" s="94"/>
      <c r="AK65" s="93"/>
      <c r="AL65" s="94"/>
      <c r="AM65" s="94"/>
      <c r="AN65" s="89"/>
      <c r="AO65" s="95"/>
      <c r="AP65" s="96"/>
      <c r="AQ65" s="95"/>
      <c r="AR65" s="85"/>
      <c r="AS65" s="85"/>
      <c r="AT65" s="96"/>
      <c r="AU65" s="95"/>
      <c r="AV65" s="97"/>
      <c r="AW65" s="83"/>
      <c r="AX65" s="82"/>
    </row>
    <row r="66" spans="2:73" ht="15.75" thickBot="1">
      <c r="B66" s="98"/>
      <c r="C66" s="99"/>
      <c r="D66" s="99"/>
      <c r="E66" s="99"/>
      <c r="F66" s="99"/>
      <c r="G66" s="99"/>
      <c r="H66" s="99"/>
      <c r="I66" s="99"/>
      <c r="J66" s="99"/>
      <c r="K66" s="99"/>
      <c r="L66" s="99"/>
      <c r="M66" s="100"/>
      <c r="N66" s="101"/>
      <c r="O66" s="100"/>
      <c r="P66" s="100"/>
      <c r="Q66" s="100"/>
      <c r="R66" s="100"/>
      <c r="S66" s="100"/>
      <c r="T66" s="100"/>
      <c r="U66" s="102"/>
      <c r="V66" s="103"/>
      <c r="W66" s="104"/>
      <c r="X66" s="105">
        <f>SUM(X13:X36)</f>
        <v>41495979.048543096</v>
      </c>
      <c r="Y66" s="100"/>
      <c r="Z66" s="105">
        <f>SUM(Z13:Z36)</f>
        <v>2431271.0803348469</v>
      </c>
      <c r="AA66" s="105"/>
      <c r="AB66" s="105"/>
      <c r="AC66" s="105"/>
      <c r="AD66" s="105"/>
      <c r="AE66" s="105"/>
      <c r="AF66" s="105"/>
      <c r="AG66" s="105"/>
      <c r="AH66" s="105"/>
      <c r="AI66" s="105"/>
      <c r="AJ66" s="105"/>
      <c r="AK66" s="104"/>
      <c r="AL66" s="105">
        <f>SUM(AL13:AL36)</f>
        <v>1766718.7433757964</v>
      </c>
      <c r="AM66" s="105">
        <f>SUM(AM13:AM36)</f>
        <v>57908480.46046342</v>
      </c>
      <c r="AN66" s="100"/>
      <c r="AO66" s="105">
        <f>SUM(AO13:AO36)</f>
        <v>0</v>
      </c>
      <c r="AP66" s="105">
        <f>SUM(AP13:AP36)</f>
        <v>0</v>
      </c>
      <c r="AQ66" s="106"/>
      <c r="AR66" s="105">
        <f>SUM(AR13:AR36)</f>
        <v>103602449.33271715</v>
      </c>
      <c r="AS66" s="108"/>
      <c r="AT66" s="107"/>
      <c r="AU66" s="106"/>
      <c r="AV66" s="105">
        <f>SUM(AV13:AV36)</f>
        <v>0</v>
      </c>
      <c r="AW66" s="105">
        <f>SUM(AW13:AW36)</f>
        <v>0</v>
      </c>
      <c r="AX66" s="105">
        <f>SUM(AX13:AX36)</f>
        <v>0</v>
      </c>
    </row>
    <row r="67" spans="2:73">
      <c r="B67" s="109"/>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09"/>
      <c r="BA67" s="109"/>
      <c r="BB67" s="109"/>
      <c r="BC67" s="109"/>
      <c r="BD67" s="109"/>
      <c r="BE67" s="109"/>
      <c r="BF67" s="109"/>
      <c r="BG67" s="109"/>
    </row>
    <row r="69" spans="2:73" ht="15.75">
      <c r="B69" s="11" t="s">
        <v>53</v>
      </c>
      <c r="C69" s="11"/>
      <c r="D69" s="11"/>
      <c r="E69" s="11"/>
      <c r="F69" s="11"/>
      <c r="G69" s="11"/>
      <c r="H69" s="11"/>
      <c r="I69" s="11"/>
      <c r="J69" s="11"/>
      <c r="K69" s="11"/>
      <c r="L69" s="11"/>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row>
    <row r="70" spans="2:73" ht="18.75" thickBot="1">
      <c r="B70" s="13" t="s">
        <v>54</v>
      </c>
      <c r="C70" s="13"/>
      <c r="D70" s="13"/>
      <c r="E70" s="13"/>
      <c r="F70" s="13"/>
      <c r="G70" s="13"/>
      <c r="H70" s="13"/>
      <c r="I70" s="13"/>
      <c r="J70" s="13"/>
      <c r="K70" s="13"/>
      <c r="L70" s="13"/>
      <c r="M70" s="15"/>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c r="AM70" s="110"/>
      <c r="AN70" s="110"/>
      <c r="AO70" s="110"/>
      <c r="AP70" s="110"/>
      <c r="AQ70" s="110"/>
      <c r="AR70" s="110"/>
      <c r="AS70" s="110"/>
      <c r="AT70" s="110"/>
      <c r="AU70" s="110"/>
      <c r="AV70" s="110"/>
      <c r="AW70" s="110"/>
      <c r="AX70" s="110"/>
      <c r="AY70" s="110"/>
      <c r="AZ70" s="110"/>
      <c r="BA70" s="110"/>
      <c r="BB70" s="110"/>
      <c r="BC70" s="110"/>
      <c r="BD70" s="110"/>
      <c r="BE70" s="110"/>
      <c r="BF70" s="110"/>
      <c r="BG70" s="110"/>
      <c r="BH70" s="110"/>
      <c r="BI70" s="110"/>
      <c r="BJ70" s="110"/>
      <c r="BK70" s="110"/>
      <c r="BL70" s="110"/>
      <c r="BM70" s="110"/>
      <c r="BN70" s="110"/>
      <c r="BO70" s="110"/>
      <c r="BP70" s="110"/>
      <c r="BQ70" s="110"/>
      <c r="BR70" s="110"/>
      <c r="BS70" s="110"/>
      <c r="BT70" s="110"/>
      <c r="BU70" s="110"/>
    </row>
    <row r="71" spans="2:73" ht="15.75" customHeight="1" thickBot="1">
      <c r="B71" s="483" t="s">
        <v>17</v>
      </c>
      <c r="C71" s="484"/>
      <c r="D71" s="484"/>
      <c r="E71" s="484"/>
      <c r="F71" s="484"/>
      <c r="G71" s="484"/>
      <c r="H71" s="484"/>
      <c r="I71" s="484"/>
      <c r="J71" s="484"/>
      <c r="K71" s="484"/>
      <c r="L71" s="484"/>
      <c r="M71" s="484"/>
      <c r="N71" s="484"/>
      <c r="O71" s="484"/>
      <c r="P71" s="484"/>
      <c r="Q71" s="485"/>
      <c r="R71" s="486" t="s">
        <v>18</v>
      </c>
      <c r="S71" s="487"/>
      <c r="T71" s="487"/>
      <c r="U71" s="487"/>
      <c r="V71" s="487"/>
      <c r="W71" s="487"/>
      <c r="X71" s="487"/>
      <c r="Y71" s="487"/>
      <c r="Z71" s="487"/>
      <c r="AA71" s="487"/>
      <c r="AB71" s="487"/>
      <c r="AC71" s="487"/>
      <c r="AD71" s="487"/>
      <c r="AE71" s="487"/>
      <c r="AF71" s="487"/>
      <c r="AG71" s="487"/>
      <c r="AH71" s="487"/>
      <c r="AI71" s="487"/>
      <c r="AJ71" s="487"/>
      <c r="AK71" s="487"/>
      <c r="AL71" s="487"/>
      <c r="AM71" s="488"/>
      <c r="AN71" s="489" t="s">
        <v>19</v>
      </c>
      <c r="AO71" s="490"/>
      <c r="AP71" s="16"/>
      <c r="AQ71" s="16"/>
      <c r="AR71" s="489" t="s">
        <v>20</v>
      </c>
      <c r="AS71" s="490"/>
      <c r="AT71" s="328"/>
      <c r="AU71" s="491" t="s">
        <v>21</v>
      </c>
      <c r="AV71" s="492"/>
      <c r="AW71" s="111"/>
      <c r="AY71" s="111"/>
      <c r="AZ71" s="33"/>
      <c r="BA71" s="34"/>
      <c r="BB71" s="33"/>
      <c r="BC71" s="18"/>
      <c r="BD71" s="18"/>
      <c r="BE71" s="18"/>
      <c r="BF71" s="18"/>
      <c r="BG71" s="18"/>
      <c r="BH71" s="18"/>
      <c r="BI71" s="18"/>
      <c r="BJ71" s="18"/>
      <c r="BK71" s="18"/>
      <c r="BL71" s="18"/>
      <c r="BM71" s="18"/>
      <c r="BN71" s="18"/>
    </row>
    <row r="72" spans="2:73" ht="40.5" customHeight="1">
      <c r="B72" s="19" t="s">
        <v>55</v>
      </c>
      <c r="C72" s="20"/>
      <c r="D72" s="20"/>
      <c r="E72" s="20"/>
      <c r="F72" s="20"/>
      <c r="G72" s="20"/>
      <c r="H72" s="20"/>
      <c r="I72" s="20"/>
      <c r="J72" s="20"/>
      <c r="K72" s="20"/>
      <c r="L72" s="20"/>
      <c r="M72" s="20" t="s">
        <v>24</v>
      </c>
      <c r="N72" s="21" t="s">
        <v>25</v>
      </c>
      <c r="O72" s="21" t="s">
        <v>26</v>
      </c>
      <c r="P72" s="112" t="s">
        <v>27</v>
      </c>
      <c r="Q72" s="330" t="s">
        <v>56</v>
      </c>
      <c r="R72" s="475" t="s">
        <v>57</v>
      </c>
      <c r="S72" s="476"/>
      <c r="T72" s="477"/>
      <c r="U72" s="478" t="s">
        <v>58</v>
      </c>
      <c r="V72" s="476"/>
      <c r="W72" s="477"/>
      <c r="X72" s="478" t="s">
        <v>59</v>
      </c>
      <c r="Y72" s="476"/>
      <c r="Z72" s="477"/>
      <c r="AA72" s="329"/>
      <c r="AB72" s="329"/>
      <c r="AC72" s="329"/>
      <c r="AD72" s="329"/>
      <c r="AE72" s="329"/>
      <c r="AF72" s="329"/>
      <c r="AG72" s="329"/>
      <c r="AH72" s="329"/>
      <c r="AI72" s="329"/>
      <c r="AJ72" s="329"/>
      <c r="AK72" s="24" t="s">
        <v>33</v>
      </c>
      <c r="AL72" s="478" t="s">
        <v>34</v>
      </c>
      <c r="AM72" s="479"/>
      <c r="AN72" s="25" t="s">
        <v>35</v>
      </c>
      <c r="AO72" s="26" t="s">
        <v>36</v>
      </c>
      <c r="AP72" s="27" t="s">
        <v>37</v>
      </c>
      <c r="AQ72" s="27" t="s">
        <v>38</v>
      </c>
      <c r="AR72" s="28" t="s">
        <v>39</v>
      </c>
      <c r="AS72" s="29" t="s">
        <v>40</v>
      </c>
      <c r="AT72" s="30" t="s">
        <v>41</v>
      </c>
      <c r="AU72" s="31" t="s">
        <v>42</v>
      </c>
      <c r="AV72" s="32" t="s">
        <v>43</v>
      </c>
      <c r="AW72" s="114"/>
      <c r="AZ72" s="33"/>
      <c r="BA72" s="43"/>
      <c r="BB72" s="33"/>
    </row>
    <row r="73" spans="2:73" ht="30" customHeight="1" thickBot="1">
      <c r="B73" s="115"/>
      <c r="C73" s="116"/>
      <c r="D73" s="116"/>
      <c r="E73" s="116"/>
      <c r="F73" s="116"/>
      <c r="G73" s="116"/>
      <c r="H73" s="116"/>
      <c r="I73" s="116"/>
      <c r="J73" s="116"/>
      <c r="K73" s="116"/>
      <c r="L73" s="116"/>
      <c r="M73" s="116"/>
      <c r="N73" s="36" t="s">
        <v>44</v>
      </c>
      <c r="O73" s="36" t="s">
        <v>44</v>
      </c>
      <c r="P73" s="36" t="s">
        <v>44</v>
      </c>
      <c r="Q73" s="39" t="s">
        <v>60</v>
      </c>
      <c r="R73" s="36" t="s">
        <v>61</v>
      </c>
      <c r="S73" s="37" t="s">
        <v>62</v>
      </c>
      <c r="T73" s="37" t="s">
        <v>49</v>
      </c>
      <c r="U73" s="37" t="s">
        <v>63</v>
      </c>
      <c r="V73" s="37" t="s">
        <v>64</v>
      </c>
      <c r="W73" s="37" t="s">
        <v>49</v>
      </c>
      <c r="X73" s="37" t="s">
        <v>63</v>
      </c>
      <c r="Y73" s="37" t="s">
        <v>64</v>
      </c>
      <c r="Z73" s="37" t="s">
        <v>49</v>
      </c>
      <c r="AA73" s="37"/>
      <c r="AB73" s="37"/>
      <c r="AC73" s="37"/>
      <c r="AD73" s="37"/>
      <c r="AE73" s="37"/>
      <c r="AF73" s="37"/>
      <c r="AG73" s="37"/>
      <c r="AH73" s="37"/>
      <c r="AI73" s="37"/>
      <c r="AJ73" s="37"/>
      <c r="AK73" s="37" t="s">
        <v>49</v>
      </c>
      <c r="AL73" s="37" t="s">
        <v>51</v>
      </c>
      <c r="AM73" s="40" t="s">
        <v>49</v>
      </c>
      <c r="AN73" s="35" t="s">
        <v>49</v>
      </c>
      <c r="AO73" s="39" t="s">
        <v>49</v>
      </c>
      <c r="AP73" s="41"/>
      <c r="AQ73" s="41"/>
      <c r="AR73" s="37" t="s">
        <v>49</v>
      </c>
      <c r="AS73" s="40" t="s">
        <v>49</v>
      </c>
      <c r="AT73" s="42" t="s">
        <v>49</v>
      </c>
      <c r="AU73" s="36" t="s">
        <v>49</v>
      </c>
      <c r="AV73" s="39" t="s">
        <v>49</v>
      </c>
      <c r="AZ73" s="33"/>
      <c r="BA73" s="56"/>
      <c r="BB73" s="33"/>
    </row>
    <row r="74" spans="2:73">
      <c r="B74" s="350" t="str">
        <f>+'2.3 Augex (A) - Nominal values'!B74</f>
        <v>82860724</v>
      </c>
      <c r="C74" s="118"/>
      <c r="D74" s="118"/>
      <c r="E74" s="118"/>
      <c r="F74" s="118"/>
      <c r="G74" s="118"/>
      <c r="H74" s="118"/>
      <c r="I74" s="118"/>
      <c r="J74" s="118"/>
      <c r="K74" s="118"/>
      <c r="L74" s="118"/>
      <c r="M74" s="119"/>
      <c r="N74" s="120"/>
      <c r="O74" s="120"/>
      <c r="P74" s="120"/>
      <c r="Q74" s="121"/>
      <c r="R74" s="122"/>
      <c r="S74" s="123"/>
      <c r="T74" s="76">
        <f>+'2.3 Augex (E)- Nominal values'!T74/'2.3 Augex (C)- Nominal values'!$T74*'Cost incurred - Real Value'!V72</f>
        <v>0</v>
      </c>
      <c r="U74" s="78"/>
      <c r="V74" s="79"/>
      <c r="W74" s="80">
        <f>+'2.3 Augex (E)- Nominal values'!W74/'2.3 Augex (C)- Nominal values'!$T74*'Cost incurred - Real Value'!Y72</f>
        <v>0</v>
      </c>
      <c r="X74" s="81"/>
      <c r="Y74" s="76"/>
      <c r="Z74" s="81">
        <f>+'2.3 Augex (E)- Nominal values'!AA74/'2.3 Augex (C)- Nominal values'!$T74*'Cost incurred - Real Value'!AB72</f>
        <v>0</v>
      </c>
      <c r="AA74" s="81"/>
      <c r="AB74" s="81"/>
      <c r="AC74" s="81"/>
      <c r="AD74" s="81"/>
      <c r="AE74" s="81"/>
      <c r="AF74" s="81"/>
      <c r="AG74" s="81"/>
      <c r="AH74" s="81"/>
      <c r="AI74" s="81"/>
      <c r="AJ74" s="81"/>
      <c r="AK74" s="80">
        <f>+'2.3 Augex (E)- Nominal values'!AL74/'2.3 Augex (C)- Nominal values'!$T74*'Cost incurred - Real Value'!AM72</f>
        <v>0</v>
      </c>
      <c r="AL74" s="81"/>
      <c r="AM74" s="81">
        <f>+'2.3 Augex (E)- Nominal values'!AN74/'2.3 Augex (C)- Nominal values'!$T74*'Cost incurred - Real Value'!AO72</f>
        <v>0</v>
      </c>
      <c r="AN74" s="76">
        <f>+'2.3 Augex (E)- Nominal values'!AO74/'2.3 Augex (C)- Nominal values'!$T74*'Cost incurred - Real Value'!AP72</f>
        <v>0</v>
      </c>
      <c r="AO74" s="61">
        <f>+'2.3 Augex (E)- Nominal values'!AP74/'2.3 Augex (C)- Nominal values'!$T74*'Cost incurred - Real Value'!AQ72</f>
        <v>0</v>
      </c>
      <c r="AP74" s="61">
        <f>SUM(T74,W74,Z74,AK74,AM74,AN74,AO74)</f>
        <v>0</v>
      </c>
      <c r="AQ74" s="82"/>
      <c r="AR74" s="68"/>
      <c r="AS74" s="84"/>
      <c r="AT74" s="83">
        <f>+'2.3 Augex (E)- Nominal values'!AU74/'2.3 Augex (C)- Nominal values'!$T74*'Cost incurred - Real Value'!AV72</f>
        <v>0</v>
      </c>
      <c r="AU74" s="82">
        <f>+'2.3 Augex (E)- Nominal values'!AV74/'2.3 Augex (C)- Nominal values'!$T74*'Cost incurred - Real Value'!AW72</f>
        <v>0</v>
      </c>
      <c r="AV74" s="85">
        <f>+'2.3 Augex (E)- Nominal values'!AW74/'2.3 Augex (C)- Nominal values'!$T74*'Cost incurred - Real Value'!AX72</f>
        <v>0</v>
      </c>
      <c r="AZ74" s="33"/>
      <c r="BA74" s="56"/>
      <c r="BB74" s="33"/>
    </row>
    <row r="75" spans="2:73">
      <c r="B75" s="350" t="str">
        <f>+'2.3 Augex (A) - Nominal values'!B75</f>
        <v>83842089; 83842085</v>
      </c>
      <c r="C75" s="133"/>
      <c r="D75" s="133"/>
      <c r="E75" s="133"/>
      <c r="F75" s="133"/>
      <c r="G75" s="133"/>
      <c r="H75" s="133"/>
      <c r="I75" s="133"/>
      <c r="J75" s="133"/>
      <c r="K75" s="133"/>
      <c r="L75" s="133"/>
      <c r="M75" s="134"/>
      <c r="N75" s="135"/>
      <c r="O75" s="135"/>
      <c r="P75" s="135"/>
      <c r="Q75" s="136"/>
      <c r="R75" s="137"/>
      <c r="S75" s="138"/>
      <c r="T75" s="76">
        <f>+'2.3 Augex (E)- Nominal values'!T75/'2.3 Augex (C)- Nominal values'!T75*'Cost incurred - Real Value'!V73</f>
        <v>0</v>
      </c>
      <c r="U75" s="78"/>
      <c r="V75" s="79"/>
      <c r="W75" s="80">
        <f>+'2.3 Augex (E)- Nominal values'!W75/'2.3 Augex (C)- Nominal values'!$T75*'Cost incurred - Real Value'!Y73</f>
        <v>0</v>
      </c>
      <c r="X75" s="81"/>
      <c r="Y75" s="76"/>
      <c r="Z75" s="81">
        <f>+'2.3 Augex (E)- Nominal values'!AA75/'2.3 Augex (C)- Nominal values'!$T75*'Cost incurred - Real Value'!AB73</f>
        <v>0</v>
      </c>
      <c r="AA75" s="81"/>
      <c r="AB75" s="81"/>
      <c r="AC75" s="81"/>
      <c r="AD75" s="81"/>
      <c r="AE75" s="81"/>
      <c r="AF75" s="81"/>
      <c r="AG75" s="81"/>
      <c r="AH75" s="81"/>
      <c r="AI75" s="81"/>
      <c r="AJ75" s="81"/>
      <c r="AK75" s="80">
        <f>+'2.3 Augex (E)- Nominal values'!AL75/'2.3 Augex (C)- Nominal values'!$T75*'Cost incurred - Real Value'!AM73</f>
        <v>0</v>
      </c>
      <c r="AL75" s="81"/>
      <c r="AM75" s="81">
        <f>+'2.3 Augex (E)- Nominal values'!AN75/'2.3 Augex (C)- Nominal values'!$T75*'Cost incurred - Real Value'!AO73</f>
        <v>0</v>
      </c>
      <c r="AN75" s="76">
        <f>+'2.3 Augex (E)- Nominal values'!AO75/'2.3 Augex (C)- Nominal values'!$T75*'Cost incurred - Real Value'!AP73</f>
        <v>0</v>
      </c>
      <c r="AO75" s="61">
        <f>+'2.3 Augex (E)- Nominal values'!AP75/'2.3 Augex (C)- Nominal values'!$T75*'Cost incurred - Real Value'!AQ73</f>
        <v>0</v>
      </c>
      <c r="AP75" s="61">
        <f t="shared" ref="AP75:AP127" si="1">SUM(T75,W75,Z75,AK75,AM75,AN75,AO75)</f>
        <v>0</v>
      </c>
      <c r="AQ75" s="82"/>
      <c r="AR75" s="68"/>
      <c r="AS75" s="84"/>
      <c r="AT75" s="83">
        <f>+'2.3 Augex (E)- Nominal values'!AU75/'2.3 Augex (C)- Nominal values'!$T75*'Cost incurred - Real Value'!AV73</f>
        <v>0</v>
      </c>
      <c r="AU75" s="82">
        <f>+'2.3 Augex (E)- Nominal values'!AV75/'2.3 Augex (C)- Nominal values'!$T75*'Cost incurred - Real Value'!AW73</f>
        <v>0</v>
      </c>
      <c r="AV75" s="85">
        <f>+'2.3 Augex (E)- Nominal values'!AW75/'2.3 Augex (C)- Nominal values'!$T75*'Cost incurred - Real Value'!AX73</f>
        <v>0</v>
      </c>
      <c r="AZ75" s="33"/>
      <c r="BA75" s="56"/>
      <c r="BB75" s="33"/>
    </row>
    <row r="76" spans="2:73">
      <c r="B76" s="350" t="str">
        <f>+'2.3 Augex (A) - Nominal values'!B76</f>
        <v>83009518</v>
      </c>
      <c r="C76" s="133"/>
      <c r="D76" s="133"/>
      <c r="E76" s="133"/>
      <c r="F76" s="133"/>
      <c r="G76" s="133"/>
      <c r="H76" s="133"/>
      <c r="I76" s="133"/>
      <c r="J76" s="133"/>
      <c r="K76" s="133"/>
      <c r="L76" s="133"/>
      <c r="M76" s="134"/>
      <c r="N76" s="135"/>
      <c r="O76" s="135"/>
      <c r="P76" s="135"/>
      <c r="Q76" s="136"/>
      <c r="R76" s="137"/>
      <c r="S76" s="138"/>
      <c r="T76" s="76">
        <f>+'2.3 Augex (E)- Nominal values'!T76/'2.3 Augex (C)- Nominal values'!T76*'Cost incurred - Real Value'!V74</f>
        <v>0</v>
      </c>
      <c r="U76" s="78"/>
      <c r="V76" s="79"/>
      <c r="W76" s="80">
        <f>+'2.3 Augex (E)- Nominal values'!W76/'2.3 Augex (C)- Nominal values'!$T76*'Cost incurred - Real Value'!Y74</f>
        <v>0</v>
      </c>
      <c r="X76" s="81"/>
      <c r="Y76" s="76"/>
      <c r="Z76" s="81">
        <f>+'2.3 Augex (E)- Nominal values'!AA76/'2.3 Augex (C)- Nominal values'!$T76*'Cost incurred - Real Value'!AB74</f>
        <v>0</v>
      </c>
      <c r="AA76" s="81"/>
      <c r="AB76" s="81"/>
      <c r="AC76" s="81"/>
      <c r="AD76" s="81"/>
      <c r="AE76" s="81"/>
      <c r="AF76" s="81"/>
      <c r="AG76" s="81"/>
      <c r="AH76" s="81"/>
      <c r="AI76" s="81"/>
      <c r="AJ76" s="81"/>
      <c r="AK76" s="80">
        <f>+'2.3 Augex (E)- Nominal values'!AL76/'2.3 Augex (C)- Nominal values'!$T76*'Cost incurred - Real Value'!AM74</f>
        <v>0</v>
      </c>
      <c r="AL76" s="81"/>
      <c r="AM76" s="81">
        <f>+'2.3 Augex (E)- Nominal values'!AN76/'2.3 Augex (C)- Nominal values'!$T76*'Cost incurred - Real Value'!AO74</f>
        <v>0</v>
      </c>
      <c r="AN76" s="76">
        <f>+'2.3 Augex (E)- Nominal values'!AO76/'2.3 Augex (C)- Nominal values'!$T76*'Cost incurred - Real Value'!AP74</f>
        <v>0</v>
      </c>
      <c r="AO76" s="61">
        <f>+'2.3 Augex (E)- Nominal values'!AP76/'2.3 Augex (C)- Nominal values'!$T76*'Cost incurred - Real Value'!AQ74</f>
        <v>0</v>
      </c>
      <c r="AP76" s="61">
        <f t="shared" si="1"/>
        <v>0</v>
      </c>
      <c r="AQ76" s="82"/>
      <c r="AR76" s="68"/>
      <c r="AS76" s="84"/>
      <c r="AT76" s="83">
        <f>+'2.3 Augex (E)- Nominal values'!AU76/'2.3 Augex (C)- Nominal values'!$T76*'Cost incurred - Real Value'!AV74</f>
        <v>0</v>
      </c>
      <c r="AU76" s="82">
        <f>+'2.3 Augex (E)- Nominal values'!AV76/'2.3 Augex (C)- Nominal values'!$T76*'Cost incurred - Real Value'!AW74</f>
        <v>0</v>
      </c>
      <c r="AV76" s="85">
        <f>+'2.3 Augex (E)- Nominal values'!AW76/'2.3 Augex (C)- Nominal values'!$T76*'Cost incurred - Real Value'!AX74</f>
        <v>0</v>
      </c>
      <c r="AZ76" s="33"/>
      <c r="BA76" s="56"/>
      <c r="BB76" s="33"/>
    </row>
    <row r="77" spans="2:73">
      <c r="B77" s="350" t="str">
        <f>+'2.3 Augex (A) - Nominal values'!B77</f>
        <v xml:space="preserve">83860139; 83860136  </v>
      </c>
      <c r="C77" s="133"/>
      <c r="D77" s="133"/>
      <c r="E77" s="133"/>
      <c r="F77" s="133"/>
      <c r="G77" s="133"/>
      <c r="H77" s="133"/>
      <c r="I77" s="133"/>
      <c r="J77" s="133"/>
      <c r="K77" s="133"/>
      <c r="L77" s="133"/>
      <c r="M77" s="147"/>
      <c r="N77" s="135"/>
      <c r="O77" s="135"/>
      <c r="P77" s="135"/>
      <c r="Q77" s="136"/>
      <c r="R77" s="137"/>
      <c r="S77" s="138"/>
      <c r="T77" s="76">
        <f>+'2.3 Augex (E)- Nominal values'!T77/'2.3 Augex (C)- Nominal values'!T77*'Cost incurred - Real Value'!V75</f>
        <v>0</v>
      </c>
      <c r="U77" s="78"/>
      <c r="V77" s="79"/>
      <c r="W77" s="80">
        <f>+'2.3 Augex (E)- Nominal values'!W77/'2.3 Augex (C)- Nominal values'!$T77*'Cost incurred - Real Value'!Y75</f>
        <v>0</v>
      </c>
      <c r="X77" s="81"/>
      <c r="Y77" s="76"/>
      <c r="Z77" s="81">
        <f>+'2.3 Augex (E)- Nominal values'!AA77/'2.3 Augex (C)- Nominal values'!$T77*'Cost incurred - Real Value'!AB75</f>
        <v>0</v>
      </c>
      <c r="AA77" s="81"/>
      <c r="AB77" s="81"/>
      <c r="AC77" s="81"/>
      <c r="AD77" s="81"/>
      <c r="AE77" s="81"/>
      <c r="AF77" s="81"/>
      <c r="AG77" s="81"/>
      <c r="AH77" s="81"/>
      <c r="AI77" s="81"/>
      <c r="AJ77" s="81"/>
      <c r="AK77" s="80">
        <f>+'2.3 Augex (E)- Nominal values'!AL77/'2.3 Augex (C)- Nominal values'!$T77*'Cost incurred - Real Value'!AM75</f>
        <v>0</v>
      </c>
      <c r="AL77" s="81"/>
      <c r="AM77" s="81">
        <f>+'2.3 Augex (E)- Nominal values'!AN77/'2.3 Augex (C)- Nominal values'!$T77*'Cost incurred - Real Value'!AO75</f>
        <v>0</v>
      </c>
      <c r="AN77" s="76">
        <f>+'2.3 Augex (E)- Nominal values'!AO77/'2.3 Augex (C)- Nominal values'!$T77*'Cost incurred - Real Value'!AP75</f>
        <v>0</v>
      </c>
      <c r="AO77" s="61">
        <f>+'2.3 Augex (E)- Nominal values'!AP77/'2.3 Augex (C)- Nominal values'!$T77*'Cost incurred - Real Value'!AQ75</f>
        <v>0</v>
      </c>
      <c r="AP77" s="61">
        <f t="shared" si="1"/>
        <v>0</v>
      </c>
      <c r="AQ77" s="82"/>
      <c r="AR77" s="68"/>
      <c r="AS77" s="84"/>
      <c r="AT77" s="83">
        <f>+'2.3 Augex (E)- Nominal values'!AU77/'2.3 Augex (C)- Nominal values'!$T77*'Cost incurred - Real Value'!AV75</f>
        <v>0</v>
      </c>
      <c r="AU77" s="82">
        <f>+'2.3 Augex (E)- Nominal values'!AV77/'2.3 Augex (C)- Nominal values'!$T77*'Cost incurred - Real Value'!AW75</f>
        <v>0</v>
      </c>
      <c r="AV77" s="85">
        <f>+'2.3 Augex (E)- Nominal values'!AW77/'2.3 Augex (C)- Nominal values'!$T77*'Cost incurred - Real Value'!AX75</f>
        <v>0</v>
      </c>
      <c r="AZ77" s="33"/>
      <c r="BA77" s="56"/>
      <c r="BB77" s="33"/>
    </row>
    <row r="78" spans="2:73">
      <c r="B78" s="350" t="str">
        <f>+'2.3 Augex (A) - Nominal values'!B78</f>
        <v>82913608; 82913611</v>
      </c>
      <c r="C78" s="133"/>
      <c r="D78" s="133"/>
      <c r="E78" s="133"/>
      <c r="F78" s="133"/>
      <c r="G78" s="133"/>
      <c r="H78" s="133"/>
      <c r="I78" s="133"/>
      <c r="J78" s="133"/>
      <c r="K78" s="133"/>
      <c r="L78" s="133"/>
      <c r="M78" s="147"/>
      <c r="N78" s="135"/>
      <c r="O78" s="135"/>
      <c r="P78" s="135"/>
      <c r="Q78" s="136"/>
      <c r="R78" s="137"/>
      <c r="S78" s="138"/>
      <c r="T78" s="76">
        <f>+'2.3 Augex (E)- Nominal values'!T78/'2.3 Augex (C)- Nominal values'!T78*'Cost incurred - Real Value'!V76</f>
        <v>0</v>
      </c>
      <c r="U78" s="78"/>
      <c r="V78" s="79"/>
      <c r="W78" s="80">
        <f>+'2.3 Augex (E)- Nominal values'!W78/'2.3 Augex (C)- Nominal values'!$T78*'Cost incurred - Real Value'!Y76</f>
        <v>0</v>
      </c>
      <c r="X78" s="81"/>
      <c r="Y78" s="76"/>
      <c r="Z78" s="81">
        <f>+'2.3 Augex (E)- Nominal values'!AA78/'2.3 Augex (C)- Nominal values'!$T78*'Cost incurred - Real Value'!AB76</f>
        <v>0</v>
      </c>
      <c r="AA78" s="81"/>
      <c r="AB78" s="81"/>
      <c r="AC78" s="81"/>
      <c r="AD78" s="81"/>
      <c r="AE78" s="81"/>
      <c r="AF78" s="81"/>
      <c r="AG78" s="81"/>
      <c r="AH78" s="81"/>
      <c r="AI78" s="81"/>
      <c r="AJ78" s="81"/>
      <c r="AK78" s="80">
        <f>+'2.3 Augex (E)- Nominal values'!AL78/'2.3 Augex (C)- Nominal values'!$T78*'Cost incurred - Real Value'!AM76</f>
        <v>0</v>
      </c>
      <c r="AL78" s="81"/>
      <c r="AM78" s="81">
        <f>+'2.3 Augex (E)- Nominal values'!AN78/'2.3 Augex (C)- Nominal values'!$T78*'Cost incurred - Real Value'!AO76</f>
        <v>0</v>
      </c>
      <c r="AN78" s="76">
        <f>+'2.3 Augex (E)- Nominal values'!AO78/'2.3 Augex (C)- Nominal values'!$T78*'Cost incurred - Real Value'!AP76</f>
        <v>0</v>
      </c>
      <c r="AO78" s="61">
        <f>+'2.3 Augex (E)- Nominal values'!AP78/'2.3 Augex (C)- Nominal values'!$T78*'Cost incurred - Real Value'!AQ76</f>
        <v>0</v>
      </c>
      <c r="AP78" s="61">
        <f t="shared" si="1"/>
        <v>0</v>
      </c>
      <c r="AQ78" s="82"/>
      <c r="AR78" s="68"/>
      <c r="AS78" s="84"/>
      <c r="AT78" s="83">
        <f>+'2.3 Augex (E)- Nominal values'!AU78/'2.3 Augex (C)- Nominal values'!$T78*'Cost incurred - Real Value'!AV76</f>
        <v>0</v>
      </c>
      <c r="AU78" s="82">
        <f>+'2.3 Augex (E)- Nominal values'!AV78/'2.3 Augex (C)- Nominal values'!$T78*'Cost incurred - Real Value'!AW76</f>
        <v>0</v>
      </c>
      <c r="AV78" s="85">
        <f>+'2.3 Augex (E)- Nominal values'!AW78/'2.3 Augex (C)- Nominal values'!$T78*'Cost incurred - Real Value'!AX76</f>
        <v>0</v>
      </c>
      <c r="AZ78" s="33"/>
      <c r="BA78" s="56"/>
      <c r="BB78" s="33"/>
    </row>
    <row r="79" spans="2:73">
      <c r="B79" s="350" t="str">
        <f>+'2.3 Augex (A) - Nominal values'!B79</f>
        <v>84186116; 84186121</v>
      </c>
      <c r="C79" s="133"/>
      <c r="D79" s="133"/>
      <c r="E79" s="133"/>
      <c r="F79" s="133"/>
      <c r="G79" s="133"/>
      <c r="H79" s="133"/>
      <c r="I79" s="133"/>
      <c r="J79" s="133"/>
      <c r="K79" s="133"/>
      <c r="L79" s="133"/>
      <c r="M79" s="147"/>
      <c r="N79" s="135"/>
      <c r="O79" s="135"/>
      <c r="P79" s="135"/>
      <c r="Q79" s="136"/>
      <c r="R79" s="137"/>
      <c r="S79" s="138"/>
      <c r="T79" s="76">
        <f>+'2.3 Augex (E)- Nominal values'!T79/'2.3 Augex (C)- Nominal values'!T79*'Cost incurred - Real Value'!V77</f>
        <v>0</v>
      </c>
      <c r="U79" s="78"/>
      <c r="V79" s="79"/>
      <c r="W79" s="80">
        <f>+'2.3 Augex (E)- Nominal values'!W79/'2.3 Augex (C)- Nominal values'!$T79*'Cost incurred - Real Value'!Y77</f>
        <v>0</v>
      </c>
      <c r="X79" s="81"/>
      <c r="Y79" s="76"/>
      <c r="Z79" s="81">
        <f>+'2.3 Augex (E)- Nominal values'!AA79/'2.3 Augex (C)- Nominal values'!$T79*'Cost incurred - Real Value'!AB77</f>
        <v>0</v>
      </c>
      <c r="AA79" s="81"/>
      <c r="AB79" s="81"/>
      <c r="AC79" s="81"/>
      <c r="AD79" s="81"/>
      <c r="AE79" s="81"/>
      <c r="AF79" s="81"/>
      <c r="AG79" s="81"/>
      <c r="AH79" s="81"/>
      <c r="AI79" s="81"/>
      <c r="AJ79" s="81"/>
      <c r="AK79" s="80">
        <f>+'2.3 Augex (E)- Nominal values'!AL79/'2.3 Augex (C)- Nominal values'!$T79*'Cost incurred - Real Value'!AM77</f>
        <v>0</v>
      </c>
      <c r="AL79" s="81"/>
      <c r="AM79" s="81">
        <f>+'2.3 Augex (E)- Nominal values'!AN79/'2.3 Augex (C)- Nominal values'!$T79*'Cost incurred - Real Value'!AO77</f>
        <v>0</v>
      </c>
      <c r="AN79" s="76">
        <f>+'2.3 Augex (E)- Nominal values'!AO79/'2.3 Augex (C)- Nominal values'!$T79*'Cost incurred - Real Value'!AP77</f>
        <v>0</v>
      </c>
      <c r="AO79" s="61">
        <f>+'2.3 Augex (E)- Nominal values'!AP79/'2.3 Augex (C)- Nominal values'!$T79*'Cost incurred - Real Value'!AQ77</f>
        <v>0</v>
      </c>
      <c r="AP79" s="61">
        <f t="shared" si="1"/>
        <v>0</v>
      </c>
      <c r="AQ79" s="82"/>
      <c r="AR79" s="68"/>
      <c r="AS79" s="84"/>
      <c r="AT79" s="83">
        <f>+'2.3 Augex (E)- Nominal values'!AU79/'2.3 Augex (C)- Nominal values'!$T79*'Cost incurred - Real Value'!AV77</f>
        <v>0</v>
      </c>
      <c r="AU79" s="82">
        <f>+'2.3 Augex (E)- Nominal values'!AV79/'2.3 Augex (C)- Nominal values'!$T79*'Cost incurred - Real Value'!AW77</f>
        <v>0</v>
      </c>
      <c r="AV79" s="85">
        <f>+'2.3 Augex (E)- Nominal values'!AW79/'2.3 Augex (C)- Nominal values'!$T79*'Cost incurred - Real Value'!AX77</f>
        <v>0</v>
      </c>
      <c r="AZ79" s="33"/>
      <c r="BA79" s="56"/>
      <c r="BB79" s="33"/>
    </row>
    <row r="80" spans="2:73">
      <c r="B80" s="350" t="str">
        <f>+'2.3 Augex (A) - Nominal values'!B80</f>
        <v>83860011; 83860008</v>
      </c>
      <c r="C80" s="133"/>
      <c r="D80" s="133"/>
      <c r="E80" s="133"/>
      <c r="F80" s="133"/>
      <c r="G80" s="133"/>
      <c r="H80" s="133"/>
      <c r="I80" s="133"/>
      <c r="J80" s="133"/>
      <c r="K80" s="133"/>
      <c r="L80" s="133"/>
      <c r="M80" s="147"/>
      <c r="N80" s="135"/>
      <c r="O80" s="135"/>
      <c r="P80" s="135"/>
      <c r="Q80" s="136"/>
      <c r="R80" s="137"/>
      <c r="S80" s="138"/>
      <c r="T80" s="76">
        <f>+'2.3 Augex (E)- Nominal values'!T80/'2.3 Augex (C)- Nominal values'!T80*'Cost incurred - Real Value'!V78</f>
        <v>0</v>
      </c>
      <c r="U80" s="78"/>
      <c r="V80" s="79"/>
      <c r="W80" s="80">
        <f>+'2.3 Augex (E)- Nominal values'!W80/'2.3 Augex (C)- Nominal values'!$T80*'Cost incurred - Real Value'!Y78</f>
        <v>0</v>
      </c>
      <c r="X80" s="81"/>
      <c r="Y80" s="76"/>
      <c r="Z80" s="81">
        <f>+'2.3 Augex (E)- Nominal values'!AA80/'2.3 Augex (C)- Nominal values'!$T80*'Cost incurred - Real Value'!AB78</f>
        <v>0</v>
      </c>
      <c r="AA80" s="81"/>
      <c r="AB80" s="81"/>
      <c r="AC80" s="81"/>
      <c r="AD80" s="81"/>
      <c r="AE80" s="81"/>
      <c r="AF80" s="81"/>
      <c r="AG80" s="81"/>
      <c r="AH80" s="81"/>
      <c r="AI80" s="81"/>
      <c r="AJ80" s="81"/>
      <c r="AK80" s="80">
        <f>+'2.3 Augex (E)- Nominal values'!AL80/'2.3 Augex (C)- Nominal values'!$T80*'Cost incurred - Real Value'!AM78</f>
        <v>0</v>
      </c>
      <c r="AL80" s="81"/>
      <c r="AM80" s="81">
        <f>+'2.3 Augex (E)- Nominal values'!AN80/'2.3 Augex (C)- Nominal values'!$T80*'Cost incurred - Real Value'!AO78</f>
        <v>0</v>
      </c>
      <c r="AN80" s="76">
        <f>+'2.3 Augex (E)- Nominal values'!AO80/'2.3 Augex (C)- Nominal values'!$T80*'Cost incurred - Real Value'!AP78</f>
        <v>0</v>
      </c>
      <c r="AO80" s="61">
        <f>+'2.3 Augex (E)- Nominal values'!AP80/'2.3 Augex (C)- Nominal values'!$T80*'Cost incurred - Real Value'!AQ78</f>
        <v>0</v>
      </c>
      <c r="AP80" s="61">
        <f t="shared" si="1"/>
        <v>0</v>
      </c>
      <c r="AQ80" s="82"/>
      <c r="AR80" s="68"/>
      <c r="AS80" s="84"/>
      <c r="AT80" s="83">
        <f>+'2.3 Augex (E)- Nominal values'!AU80/'2.3 Augex (C)- Nominal values'!$T80*'Cost incurred - Real Value'!AV78</f>
        <v>0</v>
      </c>
      <c r="AU80" s="82">
        <f>+'2.3 Augex (E)- Nominal values'!AV80/'2.3 Augex (C)- Nominal values'!$T80*'Cost incurred - Real Value'!AW78</f>
        <v>0</v>
      </c>
      <c r="AV80" s="85">
        <f>+'2.3 Augex (E)- Nominal values'!AW80/'2.3 Augex (C)- Nominal values'!$T80*'Cost incurred - Real Value'!AX78</f>
        <v>0</v>
      </c>
      <c r="AZ80" s="33"/>
      <c r="BA80" s="56"/>
      <c r="BB80" s="33"/>
    </row>
    <row r="81" spans="2:54">
      <c r="B81" s="350">
        <f>+'2.3 Augex (A) - Nominal values'!B81</f>
        <v>0</v>
      </c>
      <c r="C81" s="133"/>
      <c r="D81" s="133"/>
      <c r="E81" s="133"/>
      <c r="F81" s="133"/>
      <c r="G81" s="133"/>
      <c r="H81" s="133"/>
      <c r="I81" s="133"/>
      <c r="J81" s="133"/>
      <c r="K81" s="133"/>
      <c r="L81" s="133"/>
      <c r="M81" s="147"/>
      <c r="N81" s="135"/>
      <c r="O81" s="135"/>
      <c r="P81" s="135"/>
      <c r="Q81" s="136"/>
      <c r="R81" s="137"/>
      <c r="S81" s="138"/>
      <c r="T81" s="76"/>
      <c r="U81" s="78"/>
      <c r="V81" s="79"/>
      <c r="W81" s="80"/>
      <c r="X81" s="81"/>
      <c r="Y81" s="76"/>
      <c r="Z81" s="81"/>
      <c r="AA81" s="81"/>
      <c r="AB81" s="81"/>
      <c r="AC81" s="81"/>
      <c r="AD81" s="81"/>
      <c r="AE81" s="81"/>
      <c r="AF81" s="81"/>
      <c r="AG81" s="81"/>
      <c r="AH81" s="81"/>
      <c r="AI81" s="81"/>
      <c r="AJ81" s="81"/>
      <c r="AK81" s="80"/>
      <c r="AL81" s="81"/>
      <c r="AM81" s="81"/>
      <c r="AN81" s="76"/>
      <c r="AO81" s="61"/>
      <c r="AP81" s="61"/>
      <c r="AQ81" s="82"/>
      <c r="AR81" s="68"/>
      <c r="AS81" s="84"/>
      <c r="AT81" s="83"/>
      <c r="AU81" s="82"/>
      <c r="AV81" s="85"/>
      <c r="AZ81" s="33"/>
      <c r="BA81" s="56"/>
      <c r="BB81" s="33"/>
    </row>
    <row r="82" spans="2:54">
      <c r="B82" s="350">
        <f>+'2.3 Augex (A) - Nominal values'!B82</f>
        <v>0</v>
      </c>
      <c r="C82" s="133"/>
      <c r="D82" s="133"/>
      <c r="E82" s="133"/>
      <c r="F82" s="133"/>
      <c r="G82" s="133"/>
      <c r="H82" s="133"/>
      <c r="I82" s="133"/>
      <c r="J82" s="133"/>
      <c r="K82" s="133"/>
      <c r="L82" s="133"/>
      <c r="M82" s="147"/>
      <c r="N82" s="135"/>
      <c r="O82" s="135"/>
      <c r="P82" s="135"/>
      <c r="Q82" s="136"/>
      <c r="R82" s="137"/>
      <c r="S82" s="138"/>
      <c r="T82" s="76"/>
      <c r="U82" s="78"/>
      <c r="V82" s="79"/>
      <c r="W82" s="80"/>
      <c r="X82" s="81"/>
      <c r="Y82" s="76"/>
      <c r="Z82" s="81"/>
      <c r="AA82" s="81"/>
      <c r="AB82" s="81"/>
      <c r="AC82" s="81"/>
      <c r="AD82" s="81"/>
      <c r="AE82" s="81"/>
      <c r="AF82" s="81"/>
      <c r="AG82" s="81"/>
      <c r="AH82" s="81"/>
      <c r="AI82" s="81"/>
      <c r="AJ82" s="81"/>
      <c r="AK82" s="80"/>
      <c r="AL82" s="81"/>
      <c r="AM82" s="81"/>
      <c r="AN82" s="76"/>
      <c r="AO82" s="61"/>
      <c r="AP82" s="61"/>
      <c r="AQ82" s="82"/>
      <c r="AR82" s="68"/>
      <c r="AS82" s="84"/>
      <c r="AT82" s="83"/>
      <c r="AU82" s="82"/>
      <c r="AV82" s="85"/>
      <c r="AZ82" s="33"/>
      <c r="BA82" s="56"/>
      <c r="BB82" s="33"/>
    </row>
    <row r="83" spans="2:54">
      <c r="B83" s="350">
        <f>+'2.3 Augex (A) - Nominal values'!B83</f>
        <v>0</v>
      </c>
      <c r="C83" s="133"/>
      <c r="D83" s="133"/>
      <c r="E83" s="133"/>
      <c r="F83" s="133"/>
      <c r="G83" s="133"/>
      <c r="H83" s="133"/>
      <c r="I83" s="133"/>
      <c r="J83" s="133"/>
      <c r="K83" s="133"/>
      <c r="L83" s="133"/>
      <c r="M83" s="134"/>
      <c r="N83" s="135"/>
      <c r="O83" s="135"/>
      <c r="P83" s="135"/>
      <c r="Q83" s="136"/>
      <c r="R83" s="137"/>
      <c r="S83" s="138"/>
      <c r="T83" s="76"/>
      <c r="U83" s="78"/>
      <c r="V83" s="79"/>
      <c r="W83" s="80"/>
      <c r="X83" s="81"/>
      <c r="Y83" s="76"/>
      <c r="Z83" s="81"/>
      <c r="AA83" s="81"/>
      <c r="AB83" s="81"/>
      <c r="AC83" s="81"/>
      <c r="AD83" s="81"/>
      <c r="AE83" s="81"/>
      <c r="AF83" s="81"/>
      <c r="AG83" s="81"/>
      <c r="AH83" s="81"/>
      <c r="AI83" s="81"/>
      <c r="AJ83" s="81"/>
      <c r="AK83" s="80"/>
      <c r="AL83" s="81"/>
      <c r="AM83" s="81"/>
      <c r="AN83" s="76"/>
      <c r="AO83" s="61"/>
      <c r="AP83" s="61"/>
      <c r="AQ83" s="82"/>
      <c r="AR83" s="68"/>
      <c r="AS83" s="84"/>
      <c r="AT83" s="83"/>
      <c r="AU83" s="82"/>
      <c r="AV83" s="85"/>
      <c r="AZ83" s="33"/>
      <c r="BA83" s="56"/>
      <c r="BB83" s="33"/>
    </row>
    <row r="84" spans="2:54">
      <c r="B84" s="350">
        <f>+'2.3 Augex (A) - Nominal values'!B84</f>
        <v>0</v>
      </c>
      <c r="C84" s="149"/>
      <c r="D84" s="149"/>
      <c r="E84" s="149"/>
      <c r="F84" s="149"/>
      <c r="G84" s="149"/>
      <c r="H84" s="149"/>
      <c r="I84" s="149"/>
      <c r="J84" s="149"/>
      <c r="K84" s="149"/>
      <c r="L84" s="149"/>
      <c r="M84" s="147"/>
      <c r="N84" s="135"/>
      <c r="O84" s="135"/>
      <c r="P84" s="135"/>
      <c r="Q84" s="136"/>
      <c r="R84" s="137"/>
      <c r="S84" s="138"/>
      <c r="T84" s="76"/>
      <c r="U84" s="78"/>
      <c r="V84" s="79"/>
      <c r="W84" s="80"/>
      <c r="X84" s="81"/>
      <c r="Y84" s="76"/>
      <c r="Z84" s="81"/>
      <c r="AA84" s="81"/>
      <c r="AB84" s="81"/>
      <c r="AC84" s="81"/>
      <c r="AD84" s="81"/>
      <c r="AE84" s="81"/>
      <c r="AF84" s="81"/>
      <c r="AG84" s="81"/>
      <c r="AH84" s="81"/>
      <c r="AI84" s="81"/>
      <c r="AJ84" s="81"/>
      <c r="AK84" s="80"/>
      <c r="AL84" s="81"/>
      <c r="AM84" s="81"/>
      <c r="AN84" s="76"/>
      <c r="AO84" s="61"/>
      <c r="AP84" s="61"/>
      <c r="AQ84" s="82"/>
      <c r="AR84" s="68"/>
      <c r="AS84" s="84"/>
      <c r="AT84" s="83"/>
      <c r="AU84" s="82"/>
      <c r="AV84" s="85"/>
      <c r="AZ84" s="33"/>
      <c r="BA84" s="56"/>
      <c r="BB84" s="33"/>
    </row>
    <row r="85" spans="2:54">
      <c r="B85" s="350">
        <f>+'2.3 Augex (A) - Nominal values'!B85</f>
        <v>0</v>
      </c>
      <c r="C85" s="149"/>
      <c r="D85" s="149"/>
      <c r="E85" s="149"/>
      <c r="F85" s="149"/>
      <c r="G85" s="149"/>
      <c r="H85" s="149"/>
      <c r="I85" s="149"/>
      <c r="J85" s="149"/>
      <c r="K85" s="149"/>
      <c r="L85" s="149"/>
      <c r="M85" s="147"/>
      <c r="N85" s="135"/>
      <c r="O85" s="135"/>
      <c r="P85" s="135"/>
      <c r="Q85" s="136"/>
      <c r="R85" s="137"/>
      <c r="S85" s="138"/>
      <c r="T85" s="76"/>
      <c r="U85" s="78"/>
      <c r="V85" s="79"/>
      <c r="W85" s="80"/>
      <c r="X85" s="81"/>
      <c r="Y85" s="76"/>
      <c r="Z85" s="81"/>
      <c r="AA85" s="81"/>
      <c r="AB85" s="81"/>
      <c r="AC85" s="81"/>
      <c r="AD85" s="81"/>
      <c r="AE85" s="81"/>
      <c r="AF85" s="81"/>
      <c r="AG85" s="81"/>
      <c r="AH85" s="81"/>
      <c r="AI85" s="81"/>
      <c r="AJ85" s="81"/>
      <c r="AK85" s="80"/>
      <c r="AL85" s="81"/>
      <c r="AM85" s="81"/>
      <c r="AN85" s="76"/>
      <c r="AO85" s="61"/>
      <c r="AP85" s="61"/>
      <c r="AQ85" s="82"/>
      <c r="AR85" s="68"/>
      <c r="AS85" s="84"/>
      <c r="AT85" s="83"/>
      <c r="AU85" s="82"/>
      <c r="AV85" s="85"/>
      <c r="AZ85" s="33"/>
      <c r="BA85" s="56"/>
      <c r="BB85" s="33"/>
    </row>
    <row r="86" spans="2:54">
      <c r="B86" s="350">
        <f>+'2.3 Augex (A) - Nominal values'!B86</f>
        <v>0</v>
      </c>
      <c r="C86" s="149"/>
      <c r="D86" s="149"/>
      <c r="E86" s="149"/>
      <c r="F86" s="149"/>
      <c r="G86" s="149"/>
      <c r="H86" s="149"/>
      <c r="I86" s="149"/>
      <c r="J86" s="149"/>
      <c r="K86" s="149"/>
      <c r="L86" s="149"/>
      <c r="M86" s="147"/>
      <c r="N86" s="135"/>
      <c r="O86" s="135"/>
      <c r="P86" s="135"/>
      <c r="Q86" s="136"/>
      <c r="R86" s="137"/>
      <c r="S86" s="138"/>
      <c r="T86" s="76"/>
      <c r="U86" s="78"/>
      <c r="V86" s="79"/>
      <c r="W86" s="80"/>
      <c r="X86" s="81"/>
      <c r="Y86" s="76"/>
      <c r="Z86" s="81"/>
      <c r="AA86" s="81"/>
      <c r="AB86" s="81"/>
      <c r="AC86" s="81"/>
      <c r="AD86" s="81"/>
      <c r="AE86" s="81"/>
      <c r="AF86" s="81"/>
      <c r="AG86" s="81"/>
      <c r="AH86" s="81"/>
      <c r="AI86" s="81"/>
      <c r="AJ86" s="81"/>
      <c r="AK86" s="80"/>
      <c r="AL86" s="81"/>
      <c r="AM86" s="81"/>
      <c r="AN86" s="76"/>
      <c r="AO86" s="61"/>
      <c r="AP86" s="61"/>
      <c r="AQ86" s="82"/>
      <c r="AR86" s="68"/>
      <c r="AS86" s="84"/>
      <c r="AT86" s="83"/>
      <c r="AU86" s="82"/>
      <c r="AV86" s="85"/>
      <c r="AZ86" s="33"/>
      <c r="BA86" s="56"/>
      <c r="BB86" s="33"/>
    </row>
    <row r="87" spans="2:54">
      <c r="B87" s="350">
        <f>+'2.3 Augex (A) - Nominal values'!B87</f>
        <v>0</v>
      </c>
      <c r="C87" s="149"/>
      <c r="D87" s="149"/>
      <c r="E87" s="149"/>
      <c r="F87" s="149"/>
      <c r="G87" s="149"/>
      <c r="H87" s="149"/>
      <c r="I87" s="149"/>
      <c r="J87" s="149"/>
      <c r="K87" s="149"/>
      <c r="L87" s="149"/>
      <c r="M87" s="147"/>
      <c r="N87" s="135"/>
      <c r="O87" s="135"/>
      <c r="P87" s="135"/>
      <c r="Q87" s="136"/>
      <c r="R87" s="137"/>
      <c r="S87" s="138"/>
      <c r="T87" s="76"/>
      <c r="U87" s="78"/>
      <c r="V87" s="79"/>
      <c r="W87" s="80"/>
      <c r="X87" s="81"/>
      <c r="Y87" s="76"/>
      <c r="Z87" s="81"/>
      <c r="AA87" s="81"/>
      <c r="AB87" s="81"/>
      <c r="AC87" s="81"/>
      <c r="AD87" s="81"/>
      <c r="AE87" s="81"/>
      <c r="AF87" s="81"/>
      <c r="AG87" s="81"/>
      <c r="AH87" s="81"/>
      <c r="AI87" s="81"/>
      <c r="AJ87" s="81"/>
      <c r="AK87" s="80"/>
      <c r="AL87" s="81"/>
      <c r="AM87" s="81"/>
      <c r="AN87" s="76"/>
      <c r="AO87" s="61"/>
      <c r="AP87" s="61"/>
      <c r="AQ87" s="82"/>
      <c r="AR87" s="68"/>
      <c r="AS87" s="84"/>
      <c r="AT87" s="83"/>
      <c r="AU87" s="82"/>
      <c r="AV87" s="85"/>
      <c r="AZ87" s="33"/>
      <c r="BA87" s="56"/>
      <c r="BB87" s="33"/>
    </row>
    <row r="88" spans="2:54">
      <c r="B88" s="350">
        <f>+'2.3 Augex (A) - Nominal values'!B88</f>
        <v>0</v>
      </c>
      <c r="C88" s="149"/>
      <c r="D88" s="149"/>
      <c r="E88" s="149"/>
      <c r="F88" s="149"/>
      <c r="G88" s="149"/>
      <c r="H88" s="149"/>
      <c r="I88" s="149"/>
      <c r="J88" s="149"/>
      <c r="K88" s="149"/>
      <c r="L88" s="149"/>
      <c r="M88" s="147"/>
      <c r="N88" s="135"/>
      <c r="O88" s="135"/>
      <c r="P88" s="135"/>
      <c r="Q88" s="136"/>
      <c r="R88" s="137"/>
      <c r="S88" s="138"/>
      <c r="T88" s="76"/>
      <c r="U88" s="78"/>
      <c r="V88" s="79"/>
      <c r="W88" s="80"/>
      <c r="X88" s="81"/>
      <c r="Y88" s="76"/>
      <c r="Z88" s="81"/>
      <c r="AA88" s="81"/>
      <c r="AB88" s="81"/>
      <c r="AC88" s="81"/>
      <c r="AD88" s="81"/>
      <c r="AE88" s="81"/>
      <c r="AF88" s="81"/>
      <c r="AG88" s="81"/>
      <c r="AH88" s="81"/>
      <c r="AI88" s="81"/>
      <c r="AJ88" s="81"/>
      <c r="AK88" s="80"/>
      <c r="AL88" s="81"/>
      <c r="AM88" s="81"/>
      <c r="AN88" s="76"/>
      <c r="AO88" s="61"/>
      <c r="AP88" s="61"/>
      <c r="AQ88" s="82"/>
      <c r="AR88" s="68"/>
      <c r="AS88" s="84"/>
      <c r="AT88" s="83"/>
      <c r="AU88" s="82"/>
      <c r="AV88" s="85"/>
      <c r="AZ88" s="33"/>
      <c r="BA88" s="56"/>
      <c r="BB88" s="33"/>
    </row>
    <row r="89" spans="2:54">
      <c r="B89" s="350">
        <f>+'2.3 Augex (A) - Nominal values'!B89</f>
        <v>0</v>
      </c>
      <c r="C89" s="149"/>
      <c r="D89" s="149"/>
      <c r="E89" s="149"/>
      <c r="F89" s="149"/>
      <c r="G89" s="149"/>
      <c r="H89" s="149"/>
      <c r="I89" s="149"/>
      <c r="J89" s="149"/>
      <c r="K89" s="149"/>
      <c r="L89" s="149"/>
      <c r="M89" s="147"/>
      <c r="N89" s="135"/>
      <c r="O89" s="135"/>
      <c r="P89" s="135"/>
      <c r="Q89" s="136"/>
      <c r="R89" s="137"/>
      <c r="S89" s="138"/>
      <c r="T89" s="76"/>
      <c r="U89" s="78"/>
      <c r="V89" s="79"/>
      <c r="W89" s="80"/>
      <c r="X89" s="81"/>
      <c r="Y89" s="76"/>
      <c r="Z89" s="81"/>
      <c r="AA89" s="81"/>
      <c r="AB89" s="81"/>
      <c r="AC89" s="81"/>
      <c r="AD89" s="81"/>
      <c r="AE89" s="81"/>
      <c r="AF89" s="81"/>
      <c r="AG89" s="81"/>
      <c r="AH89" s="81"/>
      <c r="AI89" s="81"/>
      <c r="AJ89" s="81"/>
      <c r="AK89" s="80"/>
      <c r="AL89" s="81"/>
      <c r="AM89" s="81"/>
      <c r="AN89" s="76"/>
      <c r="AO89" s="61"/>
      <c r="AP89" s="61"/>
      <c r="AQ89" s="82"/>
      <c r="AR89" s="68"/>
      <c r="AS89" s="84"/>
      <c r="AT89" s="83"/>
      <c r="AU89" s="82"/>
      <c r="AV89" s="85"/>
      <c r="AZ89" s="33"/>
      <c r="BA89" s="56"/>
      <c r="BB89" s="33"/>
    </row>
    <row r="90" spans="2:54">
      <c r="B90" s="350">
        <f>+'2.3 Augex (A) - Nominal values'!B90</f>
        <v>0</v>
      </c>
      <c r="C90" s="149"/>
      <c r="D90" s="149"/>
      <c r="E90" s="149"/>
      <c r="F90" s="149"/>
      <c r="G90" s="149"/>
      <c r="H90" s="149"/>
      <c r="I90" s="149"/>
      <c r="J90" s="149"/>
      <c r="K90" s="149"/>
      <c r="L90" s="149"/>
      <c r="M90" s="147"/>
      <c r="N90" s="135"/>
      <c r="O90" s="135"/>
      <c r="P90" s="135"/>
      <c r="Q90" s="136"/>
      <c r="R90" s="137"/>
      <c r="S90" s="138"/>
      <c r="T90" s="76"/>
      <c r="U90" s="78"/>
      <c r="V90" s="79"/>
      <c r="W90" s="80"/>
      <c r="X90" s="81"/>
      <c r="Y90" s="76"/>
      <c r="Z90" s="81"/>
      <c r="AA90" s="81"/>
      <c r="AB90" s="81"/>
      <c r="AC90" s="81"/>
      <c r="AD90" s="81"/>
      <c r="AE90" s="81"/>
      <c r="AF90" s="81"/>
      <c r="AG90" s="81"/>
      <c r="AH90" s="81"/>
      <c r="AI90" s="81"/>
      <c r="AJ90" s="81"/>
      <c r="AK90" s="80"/>
      <c r="AL90" s="81"/>
      <c r="AM90" s="81"/>
      <c r="AN90" s="76"/>
      <c r="AO90" s="61"/>
      <c r="AP90" s="61"/>
      <c r="AQ90" s="82"/>
      <c r="AR90" s="68"/>
      <c r="AS90" s="84"/>
      <c r="AT90" s="83"/>
      <c r="AU90" s="82"/>
      <c r="AV90" s="85"/>
      <c r="AZ90" s="33"/>
      <c r="BA90" s="56"/>
      <c r="BB90" s="33"/>
    </row>
    <row r="91" spans="2:54">
      <c r="B91" s="350">
        <f>+'2.3 Augex (A) - Nominal values'!B91</f>
        <v>0</v>
      </c>
      <c r="C91" s="149"/>
      <c r="D91" s="149"/>
      <c r="E91" s="149"/>
      <c r="F91" s="149"/>
      <c r="G91" s="149"/>
      <c r="H91" s="149"/>
      <c r="I91" s="149"/>
      <c r="J91" s="149"/>
      <c r="K91" s="149"/>
      <c r="L91" s="149"/>
      <c r="M91" s="147"/>
      <c r="N91" s="135"/>
      <c r="O91" s="135"/>
      <c r="P91" s="135"/>
      <c r="Q91" s="136"/>
      <c r="R91" s="137"/>
      <c r="S91" s="138"/>
      <c r="T91" s="76"/>
      <c r="U91" s="78"/>
      <c r="V91" s="79"/>
      <c r="W91" s="80"/>
      <c r="X91" s="81"/>
      <c r="Y91" s="76"/>
      <c r="Z91" s="81"/>
      <c r="AA91" s="81"/>
      <c r="AB91" s="81"/>
      <c r="AC91" s="81"/>
      <c r="AD91" s="81"/>
      <c r="AE91" s="81"/>
      <c r="AF91" s="81"/>
      <c r="AG91" s="81"/>
      <c r="AH91" s="81"/>
      <c r="AI91" s="81"/>
      <c r="AJ91" s="81"/>
      <c r="AK91" s="80"/>
      <c r="AL91" s="81"/>
      <c r="AM91" s="81"/>
      <c r="AN91" s="76"/>
      <c r="AO91" s="61"/>
      <c r="AP91" s="61"/>
      <c r="AQ91" s="82"/>
      <c r="AR91" s="68"/>
      <c r="AS91" s="84"/>
      <c r="AT91" s="83"/>
      <c r="AU91" s="82"/>
      <c r="AV91" s="85"/>
      <c r="AZ91" s="33"/>
      <c r="BA91" s="56"/>
      <c r="BB91" s="33"/>
    </row>
    <row r="92" spans="2:54">
      <c r="B92" s="350">
        <f>+'2.3 Augex (A) - Nominal values'!B92</f>
        <v>0</v>
      </c>
      <c r="C92" s="149"/>
      <c r="D92" s="149"/>
      <c r="E92" s="149"/>
      <c r="F92" s="149"/>
      <c r="G92" s="149"/>
      <c r="H92" s="149"/>
      <c r="I92" s="149"/>
      <c r="J92" s="149"/>
      <c r="K92" s="149"/>
      <c r="L92" s="149"/>
      <c r="M92" s="147"/>
      <c r="N92" s="135"/>
      <c r="O92" s="135"/>
      <c r="P92" s="135"/>
      <c r="Q92" s="136"/>
      <c r="R92" s="137"/>
      <c r="S92" s="138"/>
      <c r="T92" s="76"/>
      <c r="U92" s="78"/>
      <c r="V92" s="79"/>
      <c r="W92" s="80"/>
      <c r="X92" s="81"/>
      <c r="Y92" s="76"/>
      <c r="Z92" s="81"/>
      <c r="AA92" s="81"/>
      <c r="AB92" s="81"/>
      <c r="AC92" s="81"/>
      <c r="AD92" s="81"/>
      <c r="AE92" s="81"/>
      <c r="AF92" s="81"/>
      <c r="AG92" s="81"/>
      <c r="AH92" s="81"/>
      <c r="AI92" s="81"/>
      <c r="AJ92" s="81"/>
      <c r="AK92" s="80"/>
      <c r="AL92" s="81"/>
      <c r="AM92" s="81"/>
      <c r="AN92" s="76"/>
      <c r="AO92" s="61"/>
      <c r="AP92" s="61"/>
      <c r="AQ92" s="82"/>
      <c r="AR92" s="68"/>
      <c r="AS92" s="84"/>
      <c r="AT92" s="83"/>
      <c r="AU92" s="82"/>
      <c r="AV92" s="85"/>
      <c r="AZ92" s="33"/>
      <c r="BA92" s="56"/>
      <c r="BB92" s="33"/>
    </row>
    <row r="93" spans="2:54">
      <c r="B93" s="350">
        <f>+'2.3 Augex (A) - Nominal values'!B93</f>
        <v>0</v>
      </c>
      <c r="C93" s="149"/>
      <c r="D93" s="149"/>
      <c r="E93" s="149"/>
      <c r="F93" s="149"/>
      <c r="G93" s="149"/>
      <c r="H93" s="149"/>
      <c r="I93" s="149"/>
      <c r="J93" s="149"/>
      <c r="K93" s="149"/>
      <c r="L93" s="149"/>
      <c r="M93" s="147"/>
      <c r="N93" s="135"/>
      <c r="O93" s="135"/>
      <c r="P93" s="135"/>
      <c r="Q93" s="136"/>
      <c r="R93" s="137"/>
      <c r="S93" s="138"/>
      <c r="T93" s="76"/>
      <c r="U93" s="78"/>
      <c r="V93" s="79"/>
      <c r="W93" s="80"/>
      <c r="X93" s="81"/>
      <c r="Y93" s="76"/>
      <c r="Z93" s="81"/>
      <c r="AA93" s="81"/>
      <c r="AB93" s="81"/>
      <c r="AC93" s="81"/>
      <c r="AD93" s="81"/>
      <c r="AE93" s="81"/>
      <c r="AF93" s="81"/>
      <c r="AG93" s="81"/>
      <c r="AH93" s="81"/>
      <c r="AI93" s="81"/>
      <c r="AJ93" s="81"/>
      <c r="AK93" s="80"/>
      <c r="AL93" s="81"/>
      <c r="AM93" s="81"/>
      <c r="AN93" s="76"/>
      <c r="AO93" s="61"/>
      <c r="AP93" s="61"/>
      <c r="AQ93" s="82"/>
      <c r="AR93" s="68"/>
      <c r="AS93" s="84"/>
      <c r="AT93" s="83"/>
      <c r="AU93" s="82"/>
      <c r="AV93" s="85"/>
      <c r="AZ93" s="33"/>
      <c r="BA93" s="56"/>
      <c r="BB93" s="33"/>
    </row>
    <row r="94" spans="2:54">
      <c r="B94" s="350">
        <f>+'2.3 Augex (A) - Nominal values'!B94</f>
        <v>0</v>
      </c>
      <c r="C94" s="133"/>
      <c r="D94" s="133"/>
      <c r="E94" s="133"/>
      <c r="F94" s="133"/>
      <c r="G94" s="133"/>
      <c r="H94" s="133"/>
      <c r="I94" s="133"/>
      <c r="J94" s="133"/>
      <c r="K94" s="133"/>
      <c r="L94" s="133"/>
      <c r="M94" s="134"/>
      <c r="N94" s="135"/>
      <c r="O94" s="135"/>
      <c r="P94" s="135"/>
      <c r="Q94" s="136"/>
      <c r="R94" s="137"/>
      <c r="S94" s="138"/>
      <c r="T94" s="76"/>
      <c r="U94" s="78"/>
      <c r="V94" s="79"/>
      <c r="W94" s="80"/>
      <c r="X94" s="81"/>
      <c r="Y94" s="76"/>
      <c r="Z94" s="81"/>
      <c r="AA94" s="81"/>
      <c r="AB94" s="81"/>
      <c r="AC94" s="81"/>
      <c r="AD94" s="81"/>
      <c r="AE94" s="81"/>
      <c r="AF94" s="81"/>
      <c r="AG94" s="81"/>
      <c r="AH94" s="81"/>
      <c r="AI94" s="81"/>
      <c r="AJ94" s="81"/>
      <c r="AK94" s="80"/>
      <c r="AL94" s="81"/>
      <c r="AM94" s="81"/>
      <c r="AN94" s="76"/>
      <c r="AO94" s="61"/>
      <c r="AP94" s="61"/>
      <c r="AQ94" s="82"/>
      <c r="AR94" s="68"/>
      <c r="AS94" s="84"/>
      <c r="AT94" s="83"/>
      <c r="AU94" s="82"/>
      <c r="AV94" s="85"/>
      <c r="AZ94" s="33"/>
      <c r="BA94" s="56"/>
      <c r="BB94" s="33"/>
    </row>
    <row r="95" spans="2:54">
      <c r="B95" s="350">
        <f>+'2.3 Augex (A) - Nominal values'!B95</f>
        <v>0</v>
      </c>
      <c r="C95" s="133"/>
      <c r="D95" s="133"/>
      <c r="E95" s="133"/>
      <c r="F95" s="133"/>
      <c r="G95" s="133"/>
      <c r="H95" s="133"/>
      <c r="I95" s="133"/>
      <c r="J95" s="133"/>
      <c r="K95" s="133"/>
      <c r="L95" s="133"/>
      <c r="M95" s="134"/>
      <c r="N95" s="135"/>
      <c r="O95" s="135"/>
      <c r="P95" s="135"/>
      <c r="Q95" s="136"/>
      <c r="R95" s="137"/>
      <c r="S95" s="138"/>
      <c r="T95" s="76"/>
      <c r="U95" s="78"/>
      <c r="V95" s="79"/>
      <c r="W95" s="80"/>
      <c r="X95" s="81"/>
      <c r="Y95" s="76"/>
      <c r="Z95" s="81"/>
      <c r="AA95" s="81"/>
      <c r="AB95" s="81"/>
      <c r="AC95" s="81"/>
      <c r="AD95" s="81"/>
      <c r="AE95" s="81"/>
      <c r="AF95" s="81"/>
      <c r="AG95" s="81"/>
      <c r="AH95" s="81"/>
      <c r="AI95" s="81"/>
      <c r="AJ95" s="81"/>
      <c r="AK95" s="80"/>
      <c r="AL95" s="81"/>
      <c r="AM95" s="81"/>
      <c r="AN95" s="76"/>
      <c r="AO95" s="61"/>
      <c r="AP95" s="61"/>
      <c r="AQ95" s="82"/>
      <c r="AR95" s="68"/>
      <c r="AS95" s="84"/>
      <c r="AT95" s="83"/>
      <c r="AU95" s="82"/>
      <c r="AV95" s="85"/>
      <c r="AZ95" s="33"/>
      <c r="BA95" s="56"/>
      <c r="BB95" s="33"/>
    </row>
    <row r="96" spans="2:54">
      <c r="B96" s="350">
        <f>+'2.3 Augex (A) - Nominal values'!B96</f>
        <v>0</v>
      </c>
      <c r="C96" s="133"/>
      <c r="D96" s="133"/>
      <c r="E96" s="133"/>
      <c r="F96" s="133"/>
      <c r="G96" s="133"/>
      <c r="H96" s="133"/>
      <c r="I96" s="133"/>
      <c r="J96" s="133"/>
      <c r="K96" s="133"/>
      <c r="L96" s="133"/>
      <c r="M96" s="134"/>
      <c r="N96" s="135"/>
      <c r="O96" s="135"/>
      <c r="P96" s="135"/>
      <c r="Q96" s="136"/>
      <c r="R96" s="137"/>
      <c r="S96" s="138"/>
      <c r="T96" s="76"/>
      <c r="U96" s="78"/>
      <c r="V96" s="79"/>
      <c r="W96" s="80"/>
      <c r="X96" s="81"/>
      <c r="Y96" s="76"/>
      <c r="Z96" s="81"/>
      <c r="AA96" s="81"/>
      <c r="AB96" s="81"/>
      <c r="AC96" s="81"/>
      <c r="AD96" s="81"/>
      <c r="AE96" s="81"/>
      <c r="AF96" s="81"/>
      <c r="AG96" s="81"/>
      <c r="AH96" s="81"/>
      <c r="AI96" s="81"/>
      <c r="AJ96" s="81"/>
      <c r="AK96" s="80"/>
      <c r="AL96" s="81"/>
      <c r="AM96" s="81"/>
      <c r="AN96" s="76"/>
      <c r="AO96" s="61"/>
      <c r="AP96" s="61"/>
      <c r="AQ96" s="82"/>
      <c r="AR96" s="68"/>
      <c r="AS96" s="84"/>
      <c r="AT96" s="83"/>
      <c r="AU96" s="82"/>
      <c r="AV96" s="85"/>
      <c r="AZ96" s="33"/>
      <c r="BA96" s="56"/>
      <c r="BB96" s="33"/>
    </row>
    <row r="97" spans="2:54">
      <c r="B97" s="350">
        <f>+'2.3 Augex (A) - Nominal values'!B97</f>
        <v>0</v>
      </c>
      <c r="C97" s="133"/>
      <c r="D97" s="133"/>
      <c r="E97" s="133"/>
      <c r="F97" s="133"/>
      <c r="G97" s="133"/>
      <c r="H97" s="133"/>
      <c r="I97" s="133"/>
      <c r="J97" s="133"/>
      <c r="K97" s="133"/>
      <c r="L97" s="133"/>
      <c r="M97" s="134"/>
      <c r="N97" s="135"/>
      <c r="O97" s="135"/>
      <c r="P97" s="135"/>
      <c r="Q97" s="136"/>
      <c r="R97" s="137"/>
      <c r="S97" s="138"/>
      <c r="T97" s="76"/>
      <c r="U97" s="78"/>
      <c r="V97" s="79"/>
      <c r="W97" s="80"/>
      <c r="X97" s="81"/>
      <c r="Y97" s="76"/>
      <c r="Z97" s="81"/>
      <c r="AA97" s="81"/>
      <c r="AB97" s="81"/>
      <c r="AC97" s="81"/>
      <c r="AD97" s="81"/>
      <c r="AE97" s="81"/>
      <c r="AF97" s="81"/>
      <c r="AG97" s="81"/>
      <c r="AH97" s="81"/>
      <c r="AI97" s="81"/>
      <c r="AJ97" s="81"/>
      <c r="AK97" s="80"/>
      <c r="AL97" s="81"/>
      <c r="AM97" s="81"/>
      <c r="AN97" s="76"/>
      <c r="AO97" s="61"/>
      <c r="AP97" s="61"/>
      <c r="AQ97" s="82"/>
      <c r="AR97" s="68"/>
      <c r="AS97" s="84"/>
      <c r="AT97" s="83"/>
      <c r="AU97" s="82"/>
      <c r="AV97" s="85"/>
      <c r="AZ97" s="33"/>
      <c r="BA97" s="56"/>
      <c r="BB97" s="33"/>
    </row>
    <row r="98" spans="2:54">
      <c r="B98" s="350">
        <f>+'2.3 Augex (A) - Nominal values'!B98</f>
        <v>0</v>
      </c>
      <c r="C98" s="133"/>
      <c r="D98" s="133"/>
      <c r="E98" s="133"/>
      <c r="F98" s="133"/>
      <c r="G98" s="133"/>
      <c r="H98" s="133"/>
      <c r="I98" s="133"/>
      <c r="J98" s="133"/>
      <c r="K98" s="133"/>
      <c r="L98" s="133"/>
      <c r="M98" s="134"/>
      <c r="N98" s="135"/>
      <c r="O98" s="135"/>
      <c r="P98" s="135"/>
      <c r="Q98" s="136"/>
      <c r="R98" s="137"/>
      <c r="S98" s="138"/>
      <c r="T98" s="76"/>
      <c r="U98" s="78"/>
      <c r="V98" s="79"/>
      <c r="W98" s="80"/>
      <c r="X98" s="81"/>
      <c r="Y98" s="76"/>
      <c r="Z98" s="81"/>
      <c r="AA98" s="81"/>
      <c r="AB98" s="81"/>
      <c r="AC98" s="81"/>
      <c r="AD98" s="81"/>
      <c r="AE98" s="81"/>
      <c r="AF98" s="81"/>
      <c r="AG98" s="81"/>
      <c r="AH98" s="81"/>
      <c r="AI98" s="81"/>
      <c r="AJ98" s="81"/>
      <c r="AK98" s="80"/>
      <c r="AL98" s="81"/>
      <c r="AM98" s="81"/>
      <c r="AN98" s="76"/>
      <c r="AO98" s="61"/>
      <c r="AP98" s="61"/>
      <c r="AQ98" s="82"/>
      <c r="AR98" s="68"/>
      <c r="AS98" s="84"/>
      <c r="AT98" s="83"/>
      <c r="AU98" s="82"/>
      <c r="AV98" s="85"/>
      <c r="AZ98" s="33"/>
      <c r="BA98" s="56"/>
      <c r="BB98" s="33"/>
    </row>
    <row r="99" spans="2:54">
      <c r="B99" s="350">
        <f>+'2.3 Augex (A) - Nominal values'!B99</f>
        <v>0</v>
      </c>
      <c r="C99" s="133"/>
      <c r="D99" s="133"/>
      <c r="E99" s="133"/>
      <c r="F99" s="133"/>
      <c r="G99" s="133"/>
      <c r="H99" s="133"/>
      <c r="I99" s="133"/>
      <c r="J99" s="133"/>
      <c r="K99" s="133"/>
      <c r="L99" s="133"/>
      <c r="M99" s="134"/>
      <c r="N99" s="135"/>
      <c r="O99" s="135"/>
      <c r="P99" s="135"/>
      <c r="Q99" s="136"/>
      <c r="R99" s="137"/>
      <c r="S99" s="138"/>
      <c r="T99" s="76"/>
      <c r="U99" s="78"/>
      <c r="V99" s="79"/>
      <c r="W99" s="80"/>
      <c r="X99" s="81"/>
      <c r="Y99" s="76"/>
      <c r="Z99" s="81"/>
      <c r="AA99" s="81"/>
      <c r="AB99" s="81"/>
      <c r="AC99" s="81"/>
      <c r="AD99" s="81"/>
      <c r="AE99" s="81"/>
      <c r="AF99" s="81"/>
      <c r="AG99" s="81"/>
      <c r="AH99" s="81"/>
      <c r="AI99" s="81"/>
      <c r="AJ99" s="81"/>
      <c r="AK99" s="80"/>
      <c r="AL99" s="81"/>
      <c r="AM99" s="81"/>
      <c r="AN99" s="76"/>
      <c r="AO99" s="61"/>
      <c r="AP99" s="61"/>
      <c r="AQ99" s="82"/>
      <c r="AR99" s="68"/>
      <c r="AS99" s="84"/>
      <c r="AT99" s="83"/>
      <c r="AU99" s="82"/>
      <c r="AV99" s="85"/>
      <c r="AZ99" s="33"/>
      <c r="BA99" s="56"/>
      <c r="BB99" s="33"/>
    </row>
    <row r="100" spans="2:54">
      <c r="B100" s="350">
        <f>+'2.3 Augex (A) - Nominal values'!B100</f>
        <v>0</v>
      </c>
      <c r="C100" s="133"/>
      <c r="D100" s="133"/>
      <c r="E100" s="133"/>
      <c r="F100" s="133"/>
      <c r="G100" s="133"/>
      <c r="H100" s="133"/>
      <c r="I100" s="133"/>
      <c r="J100" s="133"/>
      <c r="K100" s="133"/>
      <c r="L100" s="133"/>
      <c r="M100" s="134"/>
      <c r="N100" s="135"/>
      <c r="O100" s="135"/>
      <c r="P100" s="135"/>
      <c r="Q100" s="136"/>
      <c r="R100" s="137"/>
      <c r="S100" s="138"/>
      <c r="T100" s="76"/>
      <c r="U100" s="78"/>
      <c r="V100" s="79"/>
      <c r="W100" s="80"/>
      <c r="X100" s="81"/>
      <c r="Y100" s="76"/>
      <c r="Z100" s="81"/>
      <c r="AA100" s="81"/>
      <c r="AB100" s="81"/>
      <c r="AC100" s="81"/>
      <c r="AD100" s="81"/>
      <c r="AE100" s="81"/>
      <c r="AF100" s="81"/>
      <c r="AG100" s="81"/>
      <c r="AH100" s="81"/>
      <c r="AI100" s="81"/>
      <c r="AJ100" s="81"/>
      <c r="AK100" s="80"/>
      <c r="AL100" s="81"/>
      <c r="AM100" s="81"/>
      <c r="AN100" s="76"/>
      <c r="AO100" s="61"/>
      <c r="AP100" s="61"/>
      <c r="AQ100" s="82"/>
      <c r="AR100" s="68"/>
      <c r="AS100" s="84"/>
      <c r="AT100" s="83"/>
      <c r="AU100" s="82"/>
      <c r="AV100" s="85"/>
      <c r="AZ100" s="33"/>
      <c r="BA100" s="56"/>
      <c r="BB100" s="33"/>
    </row>
    <row r="101" spans="2:54">
      <c r="B101" s="350">
        <f>+'2.3 Augex (A) - Nominal values'!B101</f>
        <v>0</v>
      </c>
      <c r="C101" s="133"/>
      <c r="D101" s="133"/>
      <c r="E101" s="133"/>
      <c r="F101" s="133"/>
      <c r="G101" s="133"/>
      <c r="H101" s="133"/>
      <c r="I101" s="133"/>
      <c r="J101" s="133"/>
      <c r="K101" s="133"/>
      <c r="L101" s="133"/>
      <c r="M101" s="134"/>
      <c r="N101" s="135"/>
      <c r="O101" s="135"/>
      <c r="P101" s="135"/>
      <c r="Q101" s="136"/>
      <c r="R101" s="137"/>
      <c r="S101" s="138"/>
      <c r="T101" s="76"/>
      <c r="U101" s="78"/>
      <c r="V101" s="79"/>
      <c r="W101" s="80"/>
      <c r="X101" s="81"/>
      <c r="Y101" s="76"/>
      <c r="Z101" s="81"/>
      <c r="AA101" s="81"/>
      <c r="AB101" s="81"/>
      <c r="AC101" s="81"/>
      <c r="AD101" s="81"/>
      <c r="AE101" s="81"/>
      <c r="AF101" s="81"/>
      <c r="AG101" s="81"/>
      <c r="AH101" s="81"/>
      <c r="AI101" s="81"/>
      <c r="AJ101" s="81"/>
      <c r="AK101" s="80"/>
      <c r="AL101" s="81"/>
      <c r="AM101" s="81"/>
      <c r="AN101" s="76"/>
      <c r="AO101" s="61"/>
      <c r="AP101" s="61"/>
      <c r="AQ101" s="82"/>
      <c r="AR101" s="68"/>
      <c r="AS101" s="84"/>
      <c r="AT101" s="83"/>
      <c r="AU101" s="82"/>
      <c r="AV101" s="85"/>
      <c r="AZ101" s="33"/>
      <c r="BA101" s="56"/>
      <c r="BB101" s="33"/>
    </row>
    <row r="102" spans="2:54">
      <c r="B102" s="350">
        <f>+'2.3 Augex (A) - Nominal values'!B102</f>
        <v>0</v>
      </c>
      <c r="C102" s="133"/>
      <c r="D102" s="133"/>
      <c r="E102" s="133"/>
      <c r="F102" s="133"/>
      <c r="G102" s="133"/>
      <c r="H102" s="133"/>
      <c r="I102" s="133"/>
      <c r="J102" s="133"/>
      <c r="K102" s="133"/>
      <c r="L102" s="133"/>
      <c r="M102" s="134"/>
      <c r="N102" s="135"/>
      <c r="O102" s="135"/>
      <c r="P102" s="135"/>
      <c r="Q102" s="136"/>
      <c r="R102" s="137"/>
      <c r="S102" s="138"/>
      <c r="T102" s="76"/>
      <c r="U102" s="78"/>
      <c r="V102" s="79"/>
      <c r="W102" s="80"/>
      <c r="X102" s="81"/>
      <c r="Y102" s="76"/>
      <c r="Z102" s="81"/>
      <c r="AA102" s="81"/>
      <c r="AB102" s="81"/>
      <c r="AC102" s="81"/>
      <c r="AD102" s="81"/>
      <c r="AE102" s="81"/>
      <c r="AF102" s="81"/>
      <c r="AG102" s="81"/>
      <c r="AH102" s="81"/>
      <c r="AI102" s="81"/>
      <c r="AJ102" s="81"/>
      <c r="AK102" s="80"/>
      <c r="AL102" s="81"/>
      <c r="AM102" s="81"/>
      <c r="AN102" s="76"/>
      <c r="AO102" s="61"/>
      <c r="AP102" s="61"/>
      <c r="AQ102" s="82"/>
      <c r="AR102" s="68"/>
      <c r="AS102" s="84"/>
      <c r="AT102" s="83"/>
      <c r="AU102" s="82"/>
      <c r="AV102" s="85"/>
      <c r="AZ102" s="33"/>
      <c r="BA102" s="56"/>
      <c r="BB102" s="33"/>
    </row>
    <row r="103" spans="2:54">
      <c r="B103" s="350">
        <f>+'2.3 Augex (A) - Nominal values'!B103</f>
        <v>0</v>
      </c>
      <c r="C103" s="133"/>
      <c r="D103" s="133"/>
      <c r="E103" s="133"/>
      <c r="F103" s="133"/>
      <c r="G103" s="133"/>
      <c r="H103" s="133"/>
      <c r="I103" s="133"/>
      <c r="J103" s="133"/>
      <c r="K103" s="133"/>
      <c r="L103" s="133"/>
      <c r="M103" s="134"/>
      <c r="N103" s="135"/>
      <c r="O103" s="135"/>
      <c r="P103" s="135"/>
      <c r="Q103" s="136"/>
      <c r="R103" s="137"/>
      <c r="S103" s="138"/>
      <c r="T103" s="76"/>
      <c r="U103" s="78"/>
      <c r="V103" s="79"/>
      <c r="W103" s="80"/>
      <c r="X103" s="81"/>
      <c r="Y103" s="76"/>
      <c r="Z103" s="81"/>
      <c r="AA103" s="81"/>
      <c r="AB103" s="81"/>
      <c r="AC103" s="81"/>
      <c r="AD103" s="81"/>
      <c r="AE103" s="81"/>
      <c r="AF103" s="81"/>
      <c r="AG103" s="81"/>
      <c r="AH103" s="81"/>
      <c r="AI103" s="81"/>
      <c r="AJ103" s="81"/>
      <c r="AK103" s="80"/>
      <c r="AL103" s="81"/>
      <c r="AM103" s="81"/>
      <c r="AN103" s="76"/>
      <c r="AO103" s="61"/>
      <c r="AP103" s="61"/>
      <c r="AQ103" s="82"/>
      <c r="AR103" s="68"/>
      <c r="AS103" s="84"/>
      <c r="AT103" s="83"/>
      <c r="AU103" s="82"/>
      <c r="AV103" s="85"/>
      <c r="AZ103" s="33"/>
      <c r="BA103" s="56"/>
      <c r="BB103" s="33"/>
    </row>
    <row r="104" spans="2:54">
      <c r="B104" s="350">
        <f>+'2.3 Augex (A) - Nominal values'!B104</f>
        <v>0</v>
      </c>
      <c r="C104" s="133"/>
      <c r="D104" s="133"/>
      <c r="E104" s="133"/>
      <c r="F104" s="133"/>
      <c r="G104" s="133"/>
      <c r="H104" s="133"/>
      <c r="I104" s="133"/>
      <c r="J104" s="133"/>
      <c r="K104" s="133"/>
      <c r="L104" s="133"/>
      <c r="M104" s="134"/>
      <c r="N104" s="135"/>
      <c r="O104" s="135"/>
      <c r="P104" s="135"/>
      <c r="Q104" s="136"/>
      <c r="R104" s="137"/>
      <c r="S104" s="138"/>
      <c r="T104" s="76"/>
      <c r="U104" s="78"/>
      <c r="V104" s="79"/>
      <c r="W104" s="80"/>
      <c r="X104" s="81"/>
      <c r="Y104" s="76"/>
      <c r="Z104" s="81"/>
      <c r="AA104" s="81"/>
      <c r="AB104" s="81"/>
      <c r="AC104" s="81"/>
      <c r="AD104" s="81"/>
      <c r="AE104" s="81"/>
      <c r="AF104" s="81"/>
      <c r="AG104" s="81"/>
      <c r="AH104" s="81"/>
      <c r="AI104" s="81"/>
      <c r="AJ104" s="81"/>
      <c r="AK104" s="80"/>
      <c r="AL104" s="81"/>
      <c r="AM104" s="81"/>
      <c r="AN104" s="76"/>
      <c r="AO104" s="61"/>
      <c r="AP104" s="61"/>
      <c r="AQ104" s="82"/>
      <c r="AR104" s="68"/>
      <c r="AS104" s="84"/>
      <c r="AT104" s="83"/>
      <c r="AU104" s="82"/>
      <c r="AV104" s="85"/>
      <c r="AZ104" s="33"/>
      <c r="BA104" s="56"/>
      <c r="BB104" s="33"/>
    </row>
    <row r="105" spans="2:54">
      <c r="B105" s="350">
        <f>+'2.3 Augex (A) - Nominal values'!B105</f>
        <v>0</v>
      </c>
      <c r="C105" s="133"/>
      <c r="D105" s="133"/>
      <c r="E105" s="133"/>
      <c r="F105" s="133"/>
      <c r="G105" s="133"/>
      <c r="H105" s="133"/>
      <c r="I105" s="133"/>
      <c r="J105" s="133"/>
      <c r="K105" s="133"/>
      <c r="L105" s="133"/>
      <c r="M105" s="134"/>
      <c r="N105" s="135"/>
      <c r="O105" s="135"/>
      <c r="P105" s="135"/>
      <c r="Q105" s="136"/>
      <c r="R105" s="137"/>
      <c r="S105" s="138"/>
      <c r="T105" s="76"/>
      <c r="U105" s="78"/>
      <c r="V105" s="79"/>
      <c r="W105" s="80"/>
      <c r="X105" s="81"/>
      <c r="Y105" s="76"/>
      <c r="Z105" s="81"/>
      <c r="AA105" s="81"/>
      <c r="AB105" s="81"/>
      <c r="AC105" s="81"/>
      <c r="AD105" s="81"/>
      <c r="AE105" s="81"/>
      <c r="AF105" s="81"/>
      <c r="AG105" s="81"/>
      <c r="AH105" s="81"/>
      <c r="AI105" s="81"/>
      <c r="AJ105" s="81"/>
      <c r="AK105" s="80"/>
      <c r="AL105" s="81"/>
      <c r="AM105" s="81"/>
      <c r="AN105" s="76"/>
      <c r="AO105" s="61"/>
      <c r="AP105" s="61"/>
      <c r="AQ105" s="82"/>
      <c r="AR105" s="68"/>
      <c r="AS105" s="84"/>
      <c r="AT105" s="83"/>
      <c r="AU105" s="82"/>
      <c r="AV105" s="85"/>
      <c r="AZ105" s="33"/>
      <c r="BA105" s="56"/>
      <c r="BB105" s="33"/>
    </row>
    <row r="106" spans="2:54">
      <c r="B106" s="350">
        <f>+'2.3 Augex (A) - Nominal values'!B106</f>
        <v>0</v>
      </c>
      <c r="C106" s="133"/>
      <c r="D106" s="133"/>
      <c r="E106" s="133"/>
      <c r="F106" s="133"/>
      <c r="G106" s="133"/>
      <c r="H106" s="133"/>
      <c r="I106" s="133"/>
      <c r="J106" s="133"/>
      <c r="K106" s="133"/>
      <c r="L106" s="133"/>
      <c r="M106" s="134"/>
      <c r="N106" s="135"/>
      <c r="O106" s="135"/>
      <c r="P106" s="135"/>
      <c r="Q106" s="136"/>
      <c r="R106" s="137"/>
      <c r="S106" s="138"/>
      <c r="T106" s="76"/>
      <c r="U106" s="78"/>
      <c r="V106" s="79"/>
      <c r="W106" s="80"/>
      <c r="X106" s="81"/>
      <c r="Y106" s="76"/>
      <c r="Z106" s="81"/>
      <c r="AA106" s="81"/>
      <c r="AB106" s="81"/>
      <c r="AC106" s="81"/>
      <c r="AD106" s="81"/>
      <c r="AE106" s="81"/>
      <c r="AF106" s="81"/>
      <c r="AG106" s="81"/>
      <c r="AH106" s="81"/>
      <c r="AI106" s="81"/>
      <c r="AJ106" s="81"/>
      <c r="AK106" s="80"/>
      <c r="AL106" s="81"/>
      <c r="AM106" s="81"/>
      <c r="AN106" s="76"/>
      <c r="AO106" s="61"/>
      <c r="AP106" s="61"/>
      <c r="AQ106" s="82"/>
      <c r="AR106" s="68"/>
      <c r="AS106" s="84"/>
      <c r="AT106" s="83"/>
      <c r="AU106" s="82"/>
      <c r="AV106" s="85"/>
      <c r="AZ106" s="33"/>
      <c r="BA106" s="56"/>
      <c r="BB106" s="33"/>
    </row>
    <row r="107" spans="2:54">
      <c r="B107" s="350">
        <f>+'2.3 Augex (A) - Nominal values'!B107</f>
        <v>0</v>
      </c>
      <c r="C107" s="133"/>
      <c r="D107" s="133"/>
      <c r="E107" s="133"/>
      <c r="F107" s="133"/>
      <c r="G107" s="133"/>
      <c r="H107" s="133"/>
      <c r="I107" s="133"/>
      <c r="J107" s="133"/>
      <c r="K107" s="133"/>
      <c r="L107" s="133"/>
      <c r="M107" s="134"/>
      <c r="N107" s="135"/>
      <c r="O107" s="135"/>
      <c r="P107" s="135"/>
      <c r="Q107" s="136"/>
      <c r="R107" s="137"/>
      <c r="S107" s="138"/>
      <c r="T107" s="76"/>
      <c r="U107" s="78"/>
      <c r="V107" s="79"/>
      <c r="W107" s="80"/>
      <c r="X107" s="81"/>
      <c r="Y107" s="76"/>
      <c r="Z107" s="81"/>
      <c r="AA107" s="81"/>
      <c r="AB107" s="81"/>
      <c r="AC107" s="81"/>
      <c r="AD107" s="81"/>
      <c r="AE107" s="81"/>
      <c r="AF107" s="81"/>
      <c r="AG107" s="81"/>
      <c r="AH107" s="81"/>
      <c r="AI107" s="81"/>
      <c r="AJ107" s="81"/>
      <c r="AK107" s="80"/>
      <c r="AL107" s="81"/>
      <c r="AM107" s="81"/>
      <c r="AN107" s="76"/>
      <c r="AO107" s="61"/>
      <c r="AP107" s="61"/>
      <c r="AQ107" s="82"/>
      <c r="AR107" s="68"/>
      <c r="AS107" s="84"/>
      <c r="AT107" s="83"/>
      <c r="AU107" s="82"/>
      <c r="AV107" s="85"/>
      <c r="AZ107" s="33"/>
      <c r="BA107" s="56"/>
      <c r="BB107" s="33"/>
    </row>
    <row r="108" spans="2:54">
      <c r="B108" s="350">
        <f>+'2.3 Augex (A) - Nominal values'!B108</f>
        <v>0</v>
      </c>
      <c r="C108" s="133"/>
      <c r="D108" s="133"/>
      <c r="E108" s="133"/>
      <c r="F108" s="133"/>
      <c r="G108" s="133"/>
      <c r="H108" s="133"/>
      <c r="I108" s="133"/>
      <c r="J108" s="133"/>
      <c r="K108" s="133"/>
      <c r="L108" s="133"/>
      <c r="M108" s="134"/>
      <c r="N108" s="135"/>
      <c r="O108" s="135"/>
      <c r="P108" s="135"/>
      <c r="Q108" s="136"/>
      <c r="R108" s="137"/>
      <c r="S108" s="138"/>
      <c r="T108" s="76"/>
      <c r="U108" s="78"/>
      <c r="V108" s="79"/>
      <c r="W108" s="80"/>
      <c r="X108" s="81"/>
      <c r="Y108" s="76"/>
      <c r="Z108" s="81"/>
      <c r="AA108" s="81"/>
      <c r="AB108" s="81"/>
      <c r="AC108" s="81"/>
      <c r="AD108" s="81"/>
      <c r="AE108" s="81"/>
      <c r="AF108" s="81"/>
      <c r="AG108" s="81"/>
      <c r="AH108" s="81"/>
      <c r="AI108" s="81"/>
      <c r="AJ108" s="81"/>
      <c r="AK108" s="80"/>
      <c r="AL108" s="81"/>
      <c r="AM108" s="81"/>
      <c r="AN108" s="76"/>
      <c r="AO108" s="61"/>
      <c r="AP108" s="61"/>
      <c r="AQ108" s="82"/>
      <c r="AR108" s="68"/>
      <c r="AS108" s="84"/>
      <c r="AT108" s="83"/>
      <c r="AU108" s="82"/>
      <c r="AV108" s="85"/>
      <c r="AZ108" s="33"/>
      <c r="BA108" s="56"/>
      <c r="BB108" s="33"/>
    </row>
    <row r="109" spans="2:54">
      <c r="B109" s="350">
        <f>+'2.3 Augex (A) - Nominal values'!B109</f>
        <v>0</v>
      </c>
      <c r="C109" s="133"/>
      <c r="D109" s="133"/>
      <c r="E109" s="133"/>
      <c r="F109" s="133"/>
      <c r="G109" s="133"/>
      <c r="H109" s="133"/>
      <c r="I109" s="133"/>
      <c r="J109" s="133"/>
      <c r="K109" s="133"/>
      <c r="L109" s="133"/>
      <c r="M109" s="134"/>
      <c r="N109" s="135"/>
      <c r="O109" s="135"/>
      <c r="P109" s="135"/>
      <c r="Q109" s="136"/>
      <c r="R109" s="137"/>
      <c r="S109" s="138"/>
      <c r="T109" s="76"/>
      <c r="U109" s="78"/>
      <c r="V109" s="79"/>
      <c r="W109" s="80"/>
      <c r="X109" s="81"/>
      <c r="Y109" s="76"/>
      <c r="Z109" s="81"/>
      <c r="AA109" s="81"/>
      <c r="AB109" s="81"/>
      <c r="AC109" s="81"/>
      <c r="AD109" s="81"/>
      <c r="AE109" s="81"/>
      <c r="AF109" s="81"/>
      <c r="AG109" s="81"/>
      <c r="AH109" s="81"/>
      <c r="AI109" s="81"/>
      <c r="AJ109" s="81"/>
      <c r="AK109" s="80"/>
      <c r="AL109" s="81"/>
      <c r="AM109" s="81"/>
      <c r="AN109" s="76"/>
      <c r="AO109" s="61"/>
      <c r="AP109" s="61"/>
      <c r="AQ109" s="82"/>
      <c r="AR109" s="68"/>
      <c r="AS109" s="84"/>
      <c r="AT109" s="83"/>
      <c r="AU109" s="82"/>
      <c r="AV109" s="85"/>
      <c r="AZ109" s="33"/>
      <c r="BA109" s="56"/>
      <c r="BB109" s="33"/>
    </row>
    <row r="110" spans="2:54">
      <c r="B110" s="350">
        <f>+'2.3 Augex (A) - Nominal values'!B110</f>
        <v>0</v>
      </c>
      <c r="C110" s="133"/>
      <c r="D110" s="133"/>
      <c r="E110" s="133"/>
      <c r="F110" s="133"/>
      <c r="G110" s="133"/>
      <c r="H110" s="133"/>
      <c r="I110" s="133"/>
      <c r="J110" s="133"/>
      <c r="K110" s="133"/>
      <c r="L110" s="133"/>
      <c r="M110" s="134"/>
      <c r="N110" s="135"/>
      <c r="O110" s="135"/>
      <c r="P110" s="135"/>
      <c r="Q110" s="136"/>
      <c r="R110" s="137"/>
      <c r="S110" s="138"/>
      <c r="T110" s="76"/>
      <c r="U110" s="78"/>
      <c r="V110" s="79"/>
      <c r="W110" s="80"/>
      <c r="X110" s="81"/>
      <c r="Y110" s="76"/>
      <c r="Z110" s="81"/>
      <c r="AA110" s="81"/>
      <c r="AB110" s="81"/>
      <c r="AC110" s="81"/>
      <c r="AD110" s="81"/>
      <c r="AE110" s="81"/>
      <c r="AF110" s="81"/>
      <c r="AG110" s="81"/>
      <c r="AH110" s="81"/>
      <c r="AI110" s="81"/>
      <c r="AJ110" s="81"/>
      <c r="AK110" s="80"/>
      <c r="AL110" s="81"/>
      <c r="AM110" s="81"/>
      <c r="AN110" s="76"/>
      <c r="AO110" s="61"/>
      <c r="AP110" s="61"/>
      <c r="AQ110" s="82"/>
      <c r="AR110" s="68"/>
      <c r="AS110" s="84"/>
      <c r="AT110" s="83"/>
      <c r="AU110" s="82"/>
      <c r="AV110" s="85"/>
      <c r="AZ110" s="33"/>
      <c r="BA110" s="56"/>
      <c r="BB110" s="33"/>
    </row>
    <row r="111" spans="2:54">
      <c r="B111" s="350">
        <f>+'2.3 Augex (A) - Nominal values'!B111</f>
        <v>0</v>
      </c>
      <c r="C111" s="133"/>
      <c r="D111" s="133"/>
      <c r="E111" s="133"/>
      <c r="F111" s="133"/>
      <c r="G111" s="133"/>
      <c r="H111" s="133"/>
      <c r="I111" s="133"/>
      <c r="J111" s="133"/>
      <c r="K111" s="133"/>
      <c r="L111" s="133"/>
      <c r="M111" s="134"/>
      <c r="N111" s="135"/>
      <c r="O111" s="135"/>
      <c r="P111" s="135"/>
      <c r="Q111" s="136"/>
      <c r="R111" s="137"/>
      <c r="S111" s="138"/>
      <c r="T111" s="76"/>
      <c r="U111" s="78"/>
      <c r="V111" s="79"/>
      <c r="W111" s="80"/>
      <c r="X111" s="81"/>
      <c r="Y111" s="76"/>
      <c r="Z111" s="81"/>
      <c r="AA111" s="81"/>
      <c r="AB111" s="81"/>
      <c r="AC111" s="81"/>
      <c r="AD111" s="81"/>
      <c r="AE111" s="81"/>
      <c r="AF111" s="81"/>
      <c r="AG111" s="81"/>
      <c r="AH111" s="81"/>
      <c r="AI111" s="81"/>
      <c r="AJ111" s="81"/>
      <c r="AK111" s="80"/>
      <c r="AL111" s="81"/>
      <c r="AM111" s="81"/>
      <c r="AN111" s="76"/>
      <c r="AO111" s="61"/>
      <c r="AP111" s="61"/>
      <c r="AQ111" s="82"/>
      <c r="AR111" s="68"/>
      <c r="AS111" s="84"/>
      <c r="AT111" s="83"/>
      <c r="AU111" s="82"/>
      <c r="AV111" s="85"/>
      <c r="AZ111" s="33"/>
      <c r="BA111" s="56"/>
      <c r="BB111" s="33"/>
    </row>
    <row r="112" spans="2:54">
      <c r="B112" s="350">
        <f>+'2.3 Augex (A) - Nominal values'!B112</f>
        <v>0</v>
      </c>
      <c r="C112" s="133"/>
      <c r="D112" s="133"/>
      <c r="E112" s="133"/>
      <c r="F112" s="133"/>
      <c r="G112" s="133"/>
      <c r="H112" s="133"/>
      <c r="I112" s="133"/>
      <c r="J112" s="133"/>
      <c r="K112" s="133"/>
      <c r="L112" s="133"/>
      <c r="M112" s="134"/>
      <c r="N112" s="135"/>
      <c r="O112" s="135"/>
      <c r="P112" s="135"/>
      <c r="Q112" s="136"/>
      <c r="R112" s="137"/>
      <c r="S112" s="138"/>
      <c r="T112" s="76"/>
      <c r="U112" s="78"/>
      <c r="V112" s="79"/>
      <c r="W112" s="80"/>
      <c r="X112" s="81"/>
      <c r="Y112" s="76"/>
      <c r="Z112" s="81"/>
      <c r="AA112" s="81"/>
      <c r="AB112" s="81"/>
      <c r="AC112" s="81"/>
      <c r="AD112" s="81"/>
      <c r="AE112" s="81"/>
      <c r="AF112" s="81"/>
      <c r="AG112" s="81"/>
      <c r="AH112" s="81"/>
      <c r="AI112" s="81"/>
      <c r="AJ112" s="81"/>
      <c r="AK112" s="80"/>
      <c r="AL112" s="81"/>
      <c r="AM112" s="81"/>
      <c r="AN112" s="76"/>
      <c r="AO112" s="61"/>
      <c r="AP112" s="61"/>
      <c r="AQ112" s="82"/>
      <c r="AR112" s="68"/>
      <c r="AS112" s="84"/>
      <c r="AT112" s="83"/>
      <c r="AU112" s="82"/>
      <c r="AV112" s="85"/>
      <c r="AZ112" s="33"/>
      <c r="BA112" s="56"/>
      <c r="BB112" s="33"/>
    </row>
    <row r="113" spans="2:54">
      <c r="B113" s="350">
        <f>+'2.3 Augex (A) - Nominal values'!B113</f>
        <v>0</v>
      </c>
      <c r="C113" s="133"/>
      <c r="D113" s="133"/>
      <c r="E113" s="133"/>
      <c r="F113" s="133"/>
      <c r="G113" s="133"/>
      <c r="H113" s="133"/>
      <c r="I113" s="133"/>
      <c r="J113" s="133"/>
      <c r="K113" s="133"/>
      <c r="L113" s="133"/>
      <c r="M113" s="134"/>
      <c r="N113" s="135"/>
      <c r="O113" s="135"/>
      <c r="P113" s="135"/>
      <c r="Q113" s="136"/>
      <c r="R113" s="137"/>
      <c r="S113" s="138"/>
      <c r="T113" s="76"/>
      <c r="U113" s="78"/>
      <c r="V113" s="79"/>
      <c r="W113" s="80"/>
      <c r="X113" s="81"/>
      <c r="Y113" s="76"/>
      <c r="Z113" s="81"/>
      <c r="AA113" s="81"/>
      <c r="AB113" s="81"/>
      <c r="AC113" s="81"/>
      <c r="AD113" s="81"/>
      <c r="AE113" s="81"/>
      <c r="AF113" s="81"/>
      <c r="AG113" s="81"/>
      <c r="AH113" s="81"/>
      <c r="AI113" s="81"/>
      <c r="AJ113" s="81"/>
      <c r="AK113" s="80"/>
      <c r="AL113" s="81"/>
      <c r="AM113" s="81"/>
      <c r="AN113" s="76"/>
      <c r="AO113" s="61"/>
      <c r="AP113" s="61"/>
      <c r="AQ113" s="82"/>
      <c r="AR113" s="68"/>
      <c r="AS113" s="84"/>
      <c r="AT113" s="83"/>
      <c r="AU113" s="82"/>
      <c r="AV113" s="85"/>
      <c r="AZ113" s="33"/>
      <c r="BA113" s="56"/>
      <c r="BB113" s="33"/>
    </row>
    <row r="114" spans="2:54">
      <c r="B114" s="350">
        <f>+'2.3 Augex (A) - Nominal values'!B114</f>
        <v>0</v>
      </c>
      <c r="C114" s="133"/>
      <c r="D114" s="133"/>
      <c r="E114" s="133"/>
      <c r="F114" s="133"/>
      <c r="G114" s="133"/>
      <c r="H114" s="133"/>
      <c r="I114" s="133"/>
      <c r="J114" s="133"/>
      <c r="K114" s="133"/>
      <c r="L114" s="133"/>
      <c r="M114" s="134"/>
      <c r="N114" s="135"/>
      <c r="O114" s="135"/>
      <c r="P114" s="135"/>
      <c r="Q114" s="136"/>
      <c r="R114" s="137"/>
      <c r="S114" s="138"/>
      <c r="T114" s="76"/>
      <c r="U114" s="78"/>
      <c r="V114" s="79"/>
      <c r="W114" s="80"/>
      <c r="X114" s="81"/>
      <c r="Y114" s="76"/>
      <c r="Z114" s="81"/>
      <c r="AA114" s="81"/>
      <c r="AB114" s="81"/>
      <c r="AC114" s="81"/>
      <c r="AD114" s="81"/>
      <c r="AE114" s="81"/>
      <c r="AF114" s="81"/>
      <c r="AG114" s="81"/>
      <c r="AH114" s="81"/>
      <c r="AI114" s="81"/>
      <c r="AJ114" s="81"/>
      <c r="AK114" s="80"/>
      <c r="AL114" s="81"/>
      <c r="AM114" s="81"/>
      <c r="AN114" s="76"/>
      <c r="AO114" s="61"/>
      <c r="AP114" s="61"/>
      <c r="AQ114" s="82"/>
      <c r="AR114" s="68"/>
      <c r="AS114" s="84"/>
      <c r="AT114" s="83"/>
      <c r="AU114" s="82"/>
      <c r="AV114" s="85"/>
      <c r="AZ114" s="33"/>
      <c r="BA114" s="56"/>
      <c r="BB114" s="33"/>
    </row>
    <row r="115" spans="2:54">
      <c r="B115" s="350">
        <f>+'2.3 Augex (A) - Nominal values'!B115</f>
        <v>0</v>
      </c>
      <c r="C115" s="133"/>
      <c r="D115" s="133"/>
      <c r="E115" s="133"/>
      <c r="F115" s="133"/>
      <c r="G115" s="133"/>
      <c r="H115" s="133"/>
      <c r="I115" s="133"/>
      <c r="J115" s="133"/>
      <c r="K115" s="133"/>
      <c r="L115" s="133"/>
      <c r="M115" s="134"/>
      <c r="N115" s="135"/>
      <c r="O115" s="135"/>
      <c r="P115" s="135"/>
      <c r="Q115" s="136"/>
      <c r="R115" s="137"/>
      <c r="S115" s="138"/>
      <c r="T115" s="76"/>
      <c r="U115" s="78"/>
      <c r="V115" s="79"/>
      <c r="W115" s="80"/>
      <c r="X115" s="81"/>
      <c r="Y115" s="76"/>
      <c r="Z115" s="81"/>
      <c r="AA115" s="81"/>
      <c r="AB115" s="81"/>
      <c r="AC115" s="81"/>
      <c r="AD115" s="81"/>
      <c r="AE115" s="81"/>
      <c r="AF115" s="81"/>
      <c r="AG115" s="81"/>
      <c r="AH115" s="81"/>
      <c r="AI115" s="81"/>
      <c r="AJ115" s="81"/>
      <c r="AK115" s="80"/>
      <c r="AL115" s="81"/>
      <c r="AM115" s="81"/>
      <c r="AN115" s="76"/>
      <c r="AO115" s="61"/>
      <c r="AP115" s="61"/>
      <c r="AQ115" s="82"/>
      <c r="AR115" s="68"/>
      <c r="AS115" s="84"/>
      <c r="AT115" s="83"/>
      <c r="AU115" s="82"/>
      <c r="AV115" s="85"/>
      <c r="AZ115" s="33"/>
      <c r="BA115" s="56"/>
      <c r="BB115" s="33"/>
    </row>
    <row r="116" spans="2:54">
      <c r="B116" s="350">
        <f>+'2.3 Augex (A) - Nominal values'!B116</f>
        <v>0</v>
      </c>
      <c r="C116" s="133"/>
      <c r="D116" s="133"/>
      <c r="E116" s="133"/>
      <c r="F116" s="133"/>
      <c r="G116" s="133"/>
      <c r="H116" s="133"/>
      <c r="I116" s="133"/>
      <c r="J116" s="133"/>
      <c r="K116" s="133"/>
      <c r="L116" s="133"/>
      <c r="M116" s="134"/>
      <c r="N116" s="135"/>
      <c r="O116" s="135"/>
      <c r="P116" s="135"/>
      <c r="Q116" s="136"/>
      <c r="R116" s="137"/>
      <c r="S116" s="138"/>
      <c r="T116" s="76"/>
      <c r="U116" s="78"/>
      <c r="V116" s="79"/>
      <c r="W116" s="80"/>
      <c r="X116" s="81"/>
      <c r="Y116" s="76"/>
      <c r="Z116" s="81"/>
      <c r="AA116" s="81"/>
      <c r="AB116" s="81"/>
      <c r="AC116" s="81"/>
      <c r="AD116" s="81"/>
      <c r="AE116" s="81"/>
      <c r="AF116" s="81"/>
      <c r="AG116" s="81"/>
      <c r="AH116" s="81"/>
      <c r="AI116" s="81"/>
      <c r="AJ116" s="81"/>
      <c r="AK116" s="80"/>
      <c r="AL116" s="81"/>
      <c r="AM116" s="81"/>
      <c r="AN116" s="76"/>
      <c r="AO116" s="61"/>
      <c r="AP116" s="61"/>
      <c r="AQ116" s="82"/>
      <c r="AR116" s="68"/>
      <c r="AS116" s="84"/>
      <c r="AT116" s="83"/>
      <c r="AU116" s="82"/>
      <c r="AV116" s="85"/>
      <c r="AZ116" s="33"/>
      <c r="BA116" s="56"/>
      <c r="BB116" s="33"/>
    </row>
    <row r="117" spans="2:54">
      <c r="B117" s="350">
        <f>+'2.3 Augex (A) - Nominal values'!B117</f>
        <v>0</v>
      </c>
      <c r="C117" s="133"/>
      <c r="D117" s="133"/>
      <c r="E117" s="133"/>
      <c r="F117" s="133"/>
      <c r="G117" s="133"/>
      <c r="H117" s="133"/>
      <c r="I117" s="133"/>
      <c r="J117" s="133"/>
      <c r="K117" s="133"/>
      <c r="L117" s="133"/>
      <c r="M117" s="134"/>
      <c r="N117" s="135"/>
      <c r="O117" s="135"/>
      <c r="P117" s="135"/>
      <c r="Q117" s="136"/>
      <c r="R117" s="137"/>
      <c r="S117" s="138"/>
      <c r="T117" s="76"/>
      <c r="U117" s="78"/>
      <c r="V117" s="79"/>
      <c r="W117" s="80"/>
      <c r="X117" s="81"/>
      <c r="Y117" s="76"/>
      <c r="Z117" s="81"/>
      <c r="AA117" s="81"/>
      <c r="AB117" s="81"/>
      <c r="AC117" s="81"/>
      <c r="AD117" s="81"/>
      <c r="AE117" s="81"/>
      <c r="AF117" s="81"/>
      <c r="AG117" s="81"/>
      <c r="AH117" s="81"/>
      <c r="AI117" s="81"/>
      <c r="AJ117" s="81"/>
      <c r="AK117" s="80"/>
      <c r="AL117" s="81"/>
      <c r="AM117" s="81"/>
      <c r="AN117" s="76"/>
      <c r="AO117" s="61"/>
      <c r="AP117" s="61"/>
      <c r="AQ117" s="82"/>
      <c r="AR117" s="68"/>
      <c r="AS117" s="84"/>
      <c r="AT117" s="83"/>
      <c r="AU117" s="82"/>
      <c r="AV117" s="85"/>
      <c r="AZ117" s="33"/>
      <c r="BA117" s="56"/>
      <c r="BB117" s="33"/>
    </row>
    <row r="118" spans="2:54">
      <c r="B118" s="350">
        <f>+'2.3 Augex (A) - Nominal values'!B118</f>
        <v>0</v>
      </c>
      <c r="C118" s="133"/>
      <c r="D118" s="133"/>
      <c r="E118" s="133"/>
      <c r="F118" s="133"/>
      <c r="G118" s="133"/>
      <c r="H118" s="133"/>
      <c r="I118" s="133"/>
      <c r="J118" s="133"/>
      <c r="K118" s="133"/>
      <c r="L118" s="133"/>
      <c r="M118" s="134"/>
      <c r="N118" s="135"/>
      <c r="O118" s="135"/>
      <c r="P118" s="135"/>
      <c r="Q118" s="136"/>
      <c r="R118" s="137"/>
      <c r="S118" s="138"/>
      <c r="T118" s="76"/>
      <c r="U118" s="78"/>
      <c r="V118" s="79"/>
      <c r="W118" s="80"/>
      <c r="X118" s="81"/>
      <c r="Y118" s="76"/>
      <c r="Z118" s="81"/>
      <c r="AA118" s="81"/>
      <c r="AB118" s="81"/>
      <c r="AC118" s="81"/>
      <c r="AD118" s="81"/>
      <c r="AE118" s="81"/>
      <c r="AF118" s="81"/>
      <c r="AG118" s="81"/>
      <c r="AH118" s="81"/>
      <c r="AI118" s="81"/>
      <c r="AJ118" s="81"/>
      <c r="AK118" s="80"/>
      <c r="AL118" s="81"/>
      <c r="AM118" s="81"/>
      <c r="AN118" s="76"/>
      <c r="AO118" s="61"/>
      <c r="AP118" s="61"/>
      <c r="AQ118" s="82"/>
      <c r="AR118" s="68"/>
      <c r="AS118" s="84"/>
      <c r="AT118" s="83"/>
      <c r="AU118" s="82"/>
      <c r="AV118" s="85"/>
      <c r="AZ118" s="33"/>
      <c r="BA118" s="56"/>
      <c r="BB118" s="33"/>
    </row>
    <row r="119" spans="2:54">
      <c r="B119" s="350">
        <f>+'2.3 Augex (A) - Nominal values'!B119</f>
        <v>0</v>
      </c>
      <c r="C119" s="133"/>
      <c r="D119" s="133"/>
      <c r="E119" s="133"/>
      <c r="F119" s="133"/>
      <c r="G119" s="133"/>
      <c r="H119" s="133"/>
      <c r="I119" s="133"/>
      <c r="J119" s="133"/>
      <c r="K119" s="133"/>
      <c r="L119" s="133"/>
      <c r="M119" s="134"/>
      <c r="N119" s="135"/>
      <c r="O119" s="135"/>
      <c r="P119" s="135"/>
      <c r="Q119" s="136"/>
      <c r="R119" s="137"/>
      <c r="S119" s="138"/>
      <c r="T119" s="76"/>
      <c r="U119" s="78"/>
      <c r="V119" s="79"/>
      <c r="W119" s="80"/>
      <c r="X119" s="81"/>
      <c r="Y119" s="76"/>
      <c r="Z119" s="81"/>
      <c r="AA119" s="81"/>
      <c r="AB119" s="81"/>
      <c r="AC119" s="81"/>
      <c r="AD119" s="81"/>
      <c r="AE119" s="81"/>
      <c r="AF119" s="81"/>
      <c r="AG119" s="81"/>
      <c r="AH119" s="81"/>
      <c r="AI119" s="81"/>
      <c r="AJ119" s="81"/>
      <c r="AK119" s="80"/>
      <c r="AL119" s="81"/>
      <c r="AM119" s="81"/>
      <c r="AN119" s="76"/>
      <c r="AO119" s="61"/>
      <c r="AP119" s="61"/>
      <c r="AQ119" s="82"/>
      <c r="AR119" s="68"/>
      <c r="AS119" s="84"/>
      <c r="AT119" s="83"/>
      <c r="AU119" s="82"/>
      <c r="AV119" s="85"/>
      <c r="AZ119" s="33"/>
      <c r="BA119" s="56"/>
      <c r="BB119" s="33"/>
    </row>
    <row r="120" spans="2:54">
      <c r="B120" s="350">
        <f>+'2.3 Augex (A) - Nominal values'!B120</f>
        <v>0</v>
      </c>
      <c r="C120" s="133"/>
      <c r="D120" s="133"/>
      <c r="E120" s="133"/>
      <c r="F120" s="133"/>
      <c r="G120" s="133"/>
      <c r="H120" s="133"/>
      <c r="I120" s="133"/>
      <c r="J120" s="133"/>
      <c r="K120" s="133"/>
      <c r="L120" s="133"/>
      <c r="M120" s="134"/>
      <c r="N120" s="135"/>
      <c r="O120" s="135"/>
      <c r="P120" s="135"/>
      <c r="Q120" s="136"/>
      <c r="R120" s="137"/>
      <c r="S120" s="138"/>
      <c r="T120" s="76"/>
      <c r="U120" s="78"/>
      <c r="V120" s="79"/>
      <c r="W120" s="80"/>
      <c r="X120" s="81"/>
      <c r="Y120" s="76"/>
      <c r="Z120" s="81"/>
      <c r="AA120" s="81"/>
      <c r="AB120" s="81"/>
      <c r="AC120" s="81"/>
      <c r="AD120" s="81"/>
      <c r="AE120" s="81"/>
      <c r="AF120" s="81"/>
      <c r="AG120" s="81"/>
      <c r="AH120" s="81"/>
      <c r="AI120" s="81"/>
      <c r="AJ120" s="81"/>
      <c r="AK120" s="80"/>
      <c r="AL120" s="81"/>
      <c r="AM120" s="81"/>
      <c r="AN120" s="76"/>
      <c r="AO120" s="61"/>
      <c r="AP120" s="61"/>
      <c r="AQ120" s="82"/>
      <c r="AR120" s="68"/>
      <c r="AS120" s="84"/>
      <c r="AT120" s="83"/>
      <c r="AU120" s="82"/>
      <c r="AV120" s="85"/>
      <c r="AZ120" s="33"/>
      <c r="BA120" s="56"/>
      <c r="BB120" s="33"/>
    </row>
    <row r="121" spans="2:54">
      <c r="B121" s="350">
        <f>+'2.3 Augex (A) - Nominal values'!B121</f>
        <v>0</v>
      </c>
      <c r="C121" s="151"/>
      <c r="D121" s="151"/>
      <c r="E121" s="151"/>
      <c r="F121" s="151"/>
      <c r="G121" s="151"/>
      <c r="H121" s="151"/>
      <c r="I121" s="151"/>
      <c r="J121" s="151"/>
      <c r="K121" s="151"/>
      <c r="L121" s="151"/>
      <c r="M121" s="152"/>
      <c r="N121" s="153"/>
      <c r="O121" s="153"/>
      <c r="P121" s="153"/>
      <c r="Q121" s="154"/>
      <c r="R121" s="155"/>
      <c r="S121" s="156"/>
      <c r="T121" s="76"/>
      <c r="U121" s="78"/>
      <c r="V121" s="79"/>
      <c r="W121" s="80"/>
      <c r="X121" s="81"/>
      <c r="Y121" s="76"/>
      <c r="Z121" s="81"/>
      <c r="AA121" s="81"/>
      <c r="AB121" s="81"/>
      <c r="AC121" s="81"/>
      <c r="AD121" s="81"/>
      <c r="AE121" s="81"/>
      <c r="AF121" s="81"/>
      <c r="AG121" s="81"/>
      <c r="AH121" s="81"/>
      <c r="AI121" s="81"/>
      <c r="AJ121" s="81"/>
      <c r="AK121" s="80"/>
      <c r="AL121" s="81"/>
      <c r="AM121" s="81"/>
      <c r="AN121" s="76"/>
      <c r="AO121" s="61"/>
      <c r="AP121" s="61"/>
      <c r="AQ121" s="82"/>
      <c r="AR121" s="68"/>
      <c r="AS121" s="84"/>
      <c r="AT121" s="83"/>
      <c r="AU121" s="82"/>
      <c r="AV121" s="85"/>
      <c r="AZ121" s="33"/>
      <c r="BA121" s="33"/>
      <c r="BB121" s="33"/>
    </row>
    <row r="122" spans="2:54">
      <c r="B122" s="350">
        <f>+'2.3 Augex (A) - Nominal values'!B122</f>
        <v>0</v>
      </c>
      <c r="C122" s="165"/>
      <c r="D122" s="165"/>
      <c r="E122" s="165"/>
      <c r="F122" s="165"/>
      <c r="G122" s="165"/>
      <c r="H122" s="165"/>
      <c r="I122" s="165"/>
      <c r="J122" s="165"/>
      <c r="K122" s="165"/>
      <c r="L122" s="165"/>
      <c r="M122" s="152"/>
      <c r="N122" s="153"/>
      <c r="O122" s="153"/>
      <c r="P122" s="153"/>
      <c r="Q122" s="154"/>
      <c r="R122" s="155"/>
      <c r="S122" s="156"/>
      <c r="T122" s="76"/>
      <c r="U122" s="78"/>
      <c r="V122" s="79"/>
      <c r="W122" s="80"/>
      <c r="X122" s="81"/>
      <c r="Y122" s="76"/>
      <c r="Z122" s="81"/>
      <c r="AA122" s="81"/>
      <c r="AB122" s="81"/>
      <c r="AC122" s="81"/>
      <c r="AD122" s="81"/>
      <c r="AE122" s="81"/>
      <c r="AF122" s="81"/>
      <c r="AG122" s="81"/>
      <c r="AH122" s="81"/>
      <c r="AI122" s="81"/>
      <c r="AJ122" s="81"/>
      <c r="AK122" s="80"/>
      <c r="AL122" s="81"/>
      <c r="AM122" s="81"/>
      <c r="AN122" s="76"/>
      <c r="AO122" s="61"/>
      <c r="AP122" s="61"/>
      <c r="AQ122" s="82"/>
      <c r="AR122" s="68"/>
      <c r="AS122" s="84"/>
      <c r="AT122" s="83"/>
      <c r="AU122" s="82"/>
      <c r="AV122" s="85"/>
      <c r="AZ122" s="33"/>
      <c r="BA122" s="33"/>
      <c r="BB122" s="33"/>
    </row>
    <row r="123" spans="2:54">
      <c r="B123" s="350">
        <f>+'2.3 Augex (A) - Nominal values'!B123</f>
        <v>0</v>
      </c>
      <c r="C123" s="165"/>
      <c r="D123" s="165"/>
      <c r="E123" s="165"/>
      <c r="F123" s="165"/>
      <c r="G123" s="165"/>
      <c r="H123" s="165"/>
      <c r="I123" s="165"/>
      <c r="J123" s="165"/>
      <c r="K123" s="165"/>
      <c r="L123" s="165"/>
      <c r="M123" s="152"/>
      <c r="N123" s="153"/>
      <c r="O123" s="153"/>
      <c r="P123" s="153"/>
      <c r="Q123" s="154"/>
      <c r="R123" s="155"/>
      <c r="S123" s="156"/>
      <c r="T123" s="76"/>
      <c r="U123" s="78"/>
      <c r="V123" s="79"/>
      <c r="W123" s="80"/>
      <c r="X123" s="81"/>
      <c r="Y123" s="76"/>
      <c r="Z123" s="81"/>
      <c r="AA123" s="81"/>
      <c r="AB123" s="81"/>
      <c r="AC123" s="81"/>
      <c r="AD123" s="81"/>
      <c r="AE123" s="81"/>
      <c r="AF123" s="81"/>
      <c r="AG123" s="81"/>
      <c r="AH123" s="81"/>
      <c r="AI123" s="81"/>
      <c r="AJ123" s="81"/>
      <c r="AK123" s="80"/>
      <c r="AL123" s="81"/>
      <c r="AM123" s="81"/>
      <c r="AN123" s="76"/>
      <c r="AO123" s="61"/>
      <c r="AP123" s="61"/>
      <c r="AQ123" s="82"/>
      <c r="AR123" s="68"/>
      <c r="AS123" s="84"/>
      <c r="AT123" s="83"/>
      <c r="AU123" s="82"/>
      <c r="AV123" s="85"/>
      <c r="AZ123" s="33"/>
      <c r="BA123" s="33"/>
      <c r="BB123" s="33"/>
    </row>
    <row r="124" spans="2:54">
      <c r="B124" s="350">
        <f>+'2.3 Augex (A) - Nominal values'!B124</f>
        <v>0</v>
      </c>
      <c r="C124" s="151"/>
      <c r="D124" s="151"/>
      <c r="E124" s="151"/>
      <c r="F124" s="151"/>
      <c r="G124" s="151"/>
      <c r="H124" s="151"/>
      <c r="I124" s="151"/>
      <c r="J124" s="151"/>
      <c r="K124" s="151"/>
      <c r="L124" s="151"/>
      <c r="M124" s="152"/>
      <c r="N124" s="153"/>
      <c r="O124" s="153"/>
      <c r="P124" s="153"/>
      <c r="Q124" s="154"/>
      <c r="R124" s="155"/>
      <c r="S124" s="156"/>
      <c r="T124" s="76"/>
      <c r="U124" s="78"/>
      <c r="V124" s="79"/>
      <c r="W124" s="80"/>
      <c r="X124" s="81"/>
      <c r="Y124" s="76"/>
      <c r="Z124" s="81"/>
      <c r="AA124" s="81"/>
      <c r="AB124" s="81"/>
      <c r="AC124" s="81"/>
      <c r="AD124" s="81"/>
      <c r="AE124" s="81"/>
      <c r="AF124" s="81"/>
      <c r="AG124" s="81"/>
      <c r="AH124" s="81"/>
      <c r="AI124" s="81"/>
      <c r="AJ124" s="81"/>
      <c r="AK124" s="80"/>
      <c r="AL124" s="81"/>
      <c r="AM124" s="81"/>
      <c r="AN124" s="76"/>
      <c r="AO124" s="61"/>
      <c r="AP124" s="61"/>
      <c r="AQ124" s="82"/>
      <c r="AR124" s="68"/>
      <c r="AS124" s="84"/>
      <c r="AT124" s="83"/>
      <c r="AU124" s="82"/>
      <c r="AV124" s="85"/>
      <c r="AZ124" s="33"/>
      <c r="BA124" s="33"/>
      <c r="BB124" s="33"/>
    </row>
    <row r="125" spans="2:54">
      <c r="B125" s="350">
        <f>+'2.3 Augex (A) - Nominal values'!B125</f>
        <v>0</v>
      </c>
      <c r="C125" s="165"/>
      <c r="D125" s="165"/>
      <c r="E125" s="165"/>
      <c r="F125" s="165"/>
      <c r="G125" s="165"/>
      <c r="H125" s="165"/>
      <c r="I125" s="165"/>
      <c r="J125" s="165"/>
      <c r="K125" s="165"/>
      <c r="L125" s="165"/>
      <c r="M125" s="152"/>
      <c r="N125" s="153"/>
      <c r="O125" s="153"/>
      <c r="P125" s="153"/>
      <c r="Q125" s="154"/>
      <c r="R125" s="155"/>
      <c r="S125" s="156"/>
      <c r="T125" s="76"/>
      <c r="U125" s="78"/>
      <c r="V125" s="79"/>
      <c r="W125" s="80"/>
      <c r="X125" s="81"/>
      <c r="Y125" s="76"/>
      <c r="Z125" s="81"/>
      <c r="AA125" s="81"/>
      <c r="AB125" s="81"/>
      <c r="AC125" s="81"/>
      <c r="AD125" s="81"/>
      <c r="AE125" s="81"/>
      <c r="AF125" s="81"/>
      <c r="AG125" s="81"/>
      <c r="AH125" s="81"/>
      <c r="AI125" s="81"/>
      <c r="AJ125" s="81"/>
      <c r="AK125" s="80"/>
      <c r="AL125" s="81"/>
      <c r="AM125" s="81"/>
      <c r="AN125" s="76"/>
      <c r="AO125" s="61"/>
      <c r="AP125" s="61"/>
      <c r="AQ125" s="82"/>
      <c r="AR125" s="68"/>
      <c r="AS125" s="84"/>
      <c r="AT125" s="83"/>
      <c r="AU125" s="82"/>
      <c r="AV125" s="85"/>
      <c r="AZ125" s="33"/>
      <c r="BA125" s="33"/>
      <c r="BB125" s="33"/>
    </row>
    <row r="126" spans="2:54">
      <c r="B126" s="350">
        <f>+'2.3 Augex (A) - Nominal values'!B126</f>
        <v>0</v>
      </c>
      <c r="C126" s="165"/>
      <c r="D126" s="165"/>
      <c r="E126" s="165"/>
      <c r="F126" s="165"/>
      <c r="G126" s="165"/>
      <c r="H126" s="165"/>
      <c r="I126" s="165"/>
      <c r="J126" s="165"/>
      <c r="K126" s="165"/>
      <c r="L126" s="165"/>
      <c r="M126" s="152"/>
      <c r="N126" s="153"/>
      <c r="O126" s="153"/>
      <c r="P126" s="153"/>
      <c r="Q126" s="154"/>
      <c r="R126" s="155"/>
      <c r="S126" s="156"/>
      <c r="T126" s="76"/>
      <c r="U126" s="78"/>
      <c r="V126" s="79"/>
      <c r="W126" s="80"/>
      <c r="X126" s="81"/>
      <c r="Y126" s="76"/>
      <c r="Z126" s="81"/>
      <c r="AA126" s="81"/>
      <c r="AB126" s="81"/>
      <c r="AC126" s="81"/>
      <c r="AD126" s="81"/>
      <c r="AE126" s="81"/>
      <c r="AF126" s="81"/>
      <c r="AG126" s="81"/>
      <c r="AH126" s="81"/>
      <c r="AI126" s="81"/>
      <c r="AJ126" s="81"/>
      <c r="AK126" s="80"/>
      <c r="AL126" s="81"/>
      <c r="AM126" s="81"/>
      <c r="AN126" s="76"/>
      <c r="AO126" s="61"/>
      <c r="AP126" s="61"/>
      <c r="AQ126" s="82"/>
      <c r="AR126" s="68"/>
      <c r="AS126" s="84"/>
      <c r="AT126" s="83"/>
      <c r="AU126" s="82"/>
      <c r="AV126" s="85"/>
      <c r="AZ126" s="33"/>
      <c r="BA126" s="33"/>
      <c r="BB126" s="33"/>
    </row>
    <row r="127" spans="2:54" ht="15.75" thickBot="1">
      <c r="B127" s="350">
        <f>+'2.3 Augex (A) - Nominal values'!B127</f>
        <v>0</v>
      </c>
      <c r="C127" s="151"/>
      <c r="D127" s="151"/>
      <c r="E127" s="151"/>
      <c r="F127" s="151"/>
      <c r="G127" s="151"/>
      <c r="H127" s="151"/>
      <c r="I127" s="151"/>
      <c r="J127" s="151"/>
      <c r="K127" s="151"/>
      <c r="L127" s="151"/>
      <c r="M127" s="152"/>
      <c r="N127" s="153"/>
      <c r="O127" s="153"/>
      <c r="P127" s="153"/>
      <c r="Q127" s="154"/>
      <c r="R127" s="155"/>
      <c r="S127" s="156"/>
      <c r="T127" s="76"/>
      <c r="U127" s="78"/>
      <c r="V127" s="79"/>
      <c r="W127" s="80"/>
      <c r="X127" s="81"/>
      <c r="Y127" s="76"/>
      <c r="Z127" s="81"/>
      <c r="AA127" s="81"/>
      <c r="AB127" s="81"/>
      <c r="AC127" s="81"/>
      <c r="AD127" s="81"/>
      <c r="AE127" s="81"/>
      <c r="AF127" s="81"/>
      <c r="AG127" s="81"/>
      <c r="AH127" s="81"/>
      <c r="AI127" s="81"/>
      <c r="AJ127" s="81"/>
      <c r="AK127" s="80"/>
      <c r="AL127" s="81"/>
      <c r="AM127" s="81"/>
      <c r="AN127" s="76"/>
      <c r="AO127" s="61"/>
      <c r="AP127" s="61"/>
      <c r="AQ127" s="82"/>
      <c r="AR127" s="68"/>
      <c r="AS127" s="84"/>
      <c r="AT127" s="83"/>
      <c r="AU127" s="82"/>
      <c r="AV127" s="85"/>
      <c r="AZ127" s="33"/>
      <c r="BA127" s="33"/>
      <c r="BB127" s="33"/>
    </row>
    <row r="128" spans="2:54">
      <c r="B128" s="168"/>
      <c r="C128" s="169"/>
      <c r="D128" s="169"/>
      <c r="E128" s="169"/>
      <c r="F128" s="169"/>
      <c r="G128" s="169"/>
      <c r="H128" s="169"/>
      <c r="I128" s="169"/>
      <c r="J128" s="169"/>
      <c r="K128" s="169"/>
      <c r="L128" s="169"/>
      <c r="M128" s="90" t="s">
        <v>52</v>
      </c>
      <c r="N128" s="170"/>
      <c r="O128" s="170"/>
      <c r="P128" s="170"/>
      <c r="Q128" s="170"/>
      <c r="R128" s="171"/>
      <c r="S128" s="172"/>
      <c r="T128" s="173"/>
      <c r="U128" s="170"/>
      <c r="V128" s="173"/>
      <c r="W128" s="173"/>
      <c r="X128" s="173"/>
      <c r="Y128" s="172"/>
      <c r="Z128" s="173"/>
      <c r="AA128" s="173"/>
      <c r="AB128" s="173"/>
      <c r="AC128" s="173"/>
      <c r="AD128" s="173"/>
      <c r="AE128" s="173"/>
      <c r="AF128" s="173"/>
      <c r="AG128" s="173"/>
      <c r="AH128" s="173"/>
      <c r="AI128" s="173"/>
      <c r="AJ128" s="173"/>
      <c r="AK128" s="173"/>
      <c r="AL128" s="170"/>
      <c r="AM128" s="174"/>
      <c r="AN128" s="175"/>
      <c r="AO128" s="174"/>
      <c r="AP128" s="162"/>
      <c r="AQ128" s="161"/>
      <c r="AR128" s="175"/>
      <c r="AS128" s="174"/>
      <c r="AT128" s="176"/>
      <c r="AU128" s="163"/>
      <c r="AV128" s="124" t="e">
        <f>+'2.3 Augex (E)- Nominal values'!AW128/'2.3 Augex (C)- Nominal values'!$T128*'Cost incurred - Real Value'!AX126</f>
        <v>#DIV/0!</v>
      </c>
      <c r="AZ128" s="33"/>
      <c r="BA128" s="33"/>
      <c r="BB128" s="33"/>
    </row>
    <row r="129" spans="2:74" ht="15.75" thickBot="1">
      <c r="B129" s="177"/>
      <c r="C129" s="178"/>
      <c r="D129" s="178"/>
      <c r="E129" s="178"/>
      <c r="F129" s="178"/>
      <c r="G129" s="178"/>
      <c r="H129" s="178"/>
      <c r="I129" s="178"/>
      <c r="J129" s="178"/>
      <c r="K129" s="178"/>
      <c r="L129" s="178"/>
      <c r="M129" s="101"/>
      <c r="N129" s="179"/>
      <c r="O129" s="179"/>
      <c r="P129" s="179"/>
      <c r="Q129" s="179"/>
      <c r="R129" s="180"/>
      <c r="S129" s="181"/>
      <c r="T129" s="182"/>
      <c r="U129" s="179"/>
      <c r="V129" s="182"/>
      <c r="W129" s="182"/>
      <c r="X129" s="182"/>
      <c r="Y129" s="181"/>
      <c r="Z129" s="182"/>
      <c r="AA129" s="182"/>
      <c r="AB129" s="182"/>
      <c r="AC129" s="182"/>
      <c r="AD129" s="182"/>
      <c r="AE129" s="182"/>
      <c r="AF129" s="182"/>
      <c r="AG129" s="182"/>
      <c r="AH129" s="182"/>
      <c r="AI129" s="182"/>
      <c r="AJ129" s="182"/>
      <c r="AK129" s="182"/>
      <c r="AL129" s="179"/>
      <c r="AM129" s="183"/>
      <c r="AN129" s="184"/>
      <c r="AO129" s="183"/>
      <c r="AP129" s="185"/>
      <c r="AQ129" s="185"/>
      <c r="AR129" s="184"/>
      <c r="AS129" s="183"/>
      <c r="AT129" s="186"/>
      <c r="AU129" s="187"/>
      <c r="AV129" s="183"/>
      <c r="AZ129" s="33"/>
      <c r="BA129" s="33"/>
      <c r="BB129" s="33"/>
    </row>
    <row r="132" spans="2:74" ht="15.75">
      <c r="B132" s="188" t="s">
        <v>65</v>
      </c>
      <c r="C132" s="188"/>
      <c r="D132" s="188"/>
      <c r="E132" s="188"/>
      <c r="F132" s="188"/>
      <c r="G132" s="188"/>
      <c r="H132" s="188"/>
      <c r="I132" s="188"/>
      <c r="J132" s="188"/>
      <c r="K132" s="188"/>
      <c r="L132" s="188"/>
      <c r="M132" s="188"/>
      <c r="N132" s="189"/>
      <c r="O132" s="189"/>
      <c r="P132" s="189"/>
      <c r="Q132" s="189"/>
      <c r="R132" s="189"/>
      <c r="S132" s="189"/>
      <c r="T132" s="189"/>
      <c r="U132" s="189"/>
      <c r="V132" s="189"/>
      <c r="W132" s="189"/>
      <c r="X132" s="189"/>
      <c r="Y132" s="189"/>
      <c r="Z132" s="188"/>
      <c r="AA132" s="189"/>
      <c r="AB132" s="189"/>
      <c r="AC132" s="189"/>
      <c r="AD132" s="189"/>
      <c r="AE132" s="189"/>
      <c r="AF132" s="189"/>
      <c r="AG132" s="189"/>
      <c r="AH132" s="189"/>
      <c r="AI132" s="189"/>
      <c r="AJ132" s="189"/>
      <c r="AK132" s="189"/>
      <c r="AL132" s="189"/>
      <c r="AM132" s="189"/>
      <c r="AN132" s="189"/>
      <c r="AO132" s="189"/>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c r="BV132" s="12"/>
    </row>
    <row r="133" spans="2:74" ht="18.75" thickBot="1">
      <c r="B133" s="13" t="s">
        <v>66</v>
      </c>
      <c r="C133" s="13"/>
      <c r="D133" s="13"/>
      <c r="E133" s="13"/>
      <c r="F133" s="13"/>
      <c r="G133" s="13"/>
      <c r="H133" s="13"/>
      <c r="I133" s="13"/>
      <c r="J133" s="13"/>
      <c r="K133" s="13"/>
      <c r="L133" s="13"/>
      <c r="M133" s="13"/>
      <c r="N133" s="15"/>
      <c r="O133" s="110"/>
      <c r="P133" s="110"/>
      <c r="Q133" s="110"/>
      <c r="R133" s="110"/>
      <c r="S133" s="110"/>
      <c r="T133" s="110"/>
      <c r="U133" s="110"/>
      <c r="V133" s="110"/>
      <c r="W133" s="110"/>
      <c r="X133" s="110"/>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c r="BV133" s="110"/>
    </row>
    <row r="134" spans="2:74" ht="16.5" thickBot="1">
      <c r="B134" s="190" t="s">
        <v>67</v>
      </c>
      <c r="C134" s="191"/>
      <c r="D134" s="191"/>
      <c r="E134" s="191"/>
      <c r="F134" s="191"/>
      <c r="G134" s="191"/>
      <c r="H134" s="191"/>
      <c r="I134" s="191"/>
      <c r="J134" s="191"/>
      <c r="K134" s="191"/>
      <c r="L134" s="191"/>
      <c r="M134" s="192"/>
      <c r="N134" s="192"/>
      <c r="O134" s="192"/>
      <c r="P134" s="192"/>
      <c r="Q134" s="193"/>
      <c r="R134" s="194"/>
      <c r="S134" s="194"/>
      <c r="T134" s="194"/>
      <c r="U134" s="194"/>
      <c r="V134" s="194"/>
      <c r="W134" s="194"/>
      <c r="X134" s="195"/>
      <c r="Y134" s="194"/>
      <c r="Z134" s="196"/>
      <c r="AA134" s="197"/>
      <c r="AB134" s="197"/>
      <c r="AC134" s="197"/>
      <c r="AD134" s="197"/>
      <c r="AE134" s="197"/>
      <c r="AF134" s="197"/>
      <c r="AG134" s="197"/>
      <c r="AH134" s="197"/>
      <c r="AI134" s="197"/>
      <c r="AJ134" s="197"/>
      <c r="AK134" s="197"/>
      <c r="AL134" s="197"/>
      <c r="AM134" s="197"/>
      <c r="AN134" s="197"/>
      <c r="AO134" s="198"/>
      <c r="AP134" s="199"/>
      <c r="AQ134" s="199"/>
      <c r="AR134" s="199"/>
      <c r="AS134" s="199"/>
      <c r="AT134" s="199"/>
      <c r="AU134" s="199"/>
      <c r="AY134" s="110"/>
      <c r="AZ134" s="110"/>
      <c r="BA134" s="110"/>
      <c r="BB134" s="110"/>
      <c r="BC134" s="110"/>
      <c r="BD134" s="110"/>
      <c r="BE134" s="110"/>
      <c r="BF134" s="110"/>
      <c r="BG134" s="110"/>
      <c r="BH134" s="110"/>
      <c r="BI134" s="110"/>
      <c r="BJ134" s="110"/>
      <c r="BK134" s="110"/>
      <c r="BL134" s="110"/>
      <c r="BM134" s="110"/>
      <c r="BN134" s="110"/>
      <c r="BO134" s="110"/>
      <c r="BP134" s="110"/>
      <c r="BQ134" s="110"/>
      <c r="BR134" s="110"/>
      <c r="BS134" s="110"/>
      <c r="BT134" s="110"/>
      <c r="BU134" s="110"/>
      <c r="BV134" s="110"/>
    </row>
    <row r="135" spans="2:74" s="205" customFormat="1" ht="16.5" hidden="1" thickBot="1">
      <c r="B135" s="200" t="s">
        <v>68</v>
      </c>
      <c r="C135" s="201"/>
      <c r="D135" s="201"/>
      <c r="E135" s="201"/>
      <c r="F135" s="201"/>
      <c r="G135" s="201"/>
      <c r="H135" s="201"/>
      <c r="I135" s="201"/>
      <c r="J135" s="201"/>
      <c r="K135" s="201"/>
      <c r="L135" s="201"/>
      <c r="M135" s="202"/>
      <c r="N135" s="202"/>
      <c r="O135" s="202"/>
      <c r="P135" s="202"/>
      <c r="Q135" s="203"/>
      <c r="R135" s="204"/>
      <c r="S135" s="204"/>
      <c r="T135" s="204"/>
      <c r="U135" s="204"/>
      <c r="V135" s="204"/>
      <c r="W135" s="204"/>
      <c r="Y135" s="204"/>
      <c r="Z135" s="206"/>
      <c r="AA135" s="204"/>
      <c r="AB135" s="204"/>
      <c r="AC135" s="204"/>
      <c r="AD135" s="204"/>
      <c r="AE135" s="204"/>
      <c r="AF135" s="204"/>
      <c r="AG135" s="204"/>
      <c r="AH135" s="204"/>
      <c r="AI135" s="204"/>
      <c r="AJ135" s="204"/>
      <c r="AK135" s="204"/>
      <c r="AL135" s="204"/>
      <c r="AM135" s="204"/>
      <c r="AN135" s="204"/>
      <c r="AO135" s="207"/>
      <c r="AP135" s="204"/>
      <c r="AQ135" s="204"/>
      <c r="AR135" s="204"/>
      <c r="AS135" s="208"/>
      <c r="AT135" s="209"/>
      <c r="AU135" s="209"/>
      <c r="AY135" s="210"/>
      <c r="AZ135" s="210"/>
      <c r="BA135" s="210"/>
      <c r="BB135" s="210"/>
      <c r="BC135" s="210"/>
      <c r="BD135" s="210"/>
      <c r="BE135" s="210"/>
      <c r="BF135" s="210"/>
      <c r="BG135" s="210"/>
      <c r="BH135" s="210"/>
      <c r="BI135" s="210"/>
      <c r="BJ135" s="210"/>
      <c r="BK135" s="210"/>
      <c r="BL135" s="210"/>
      <c r="BM135" s="210"/>
      <c r="BN135" s="210"/>
      <c r="BO135" s="210"/>
      <c r="BP135" s="210"/>
      <c r="BQ135" s="210"/>
      <c r="BR135" s="210"/>
      <c r="BS135" s="210"/>
      <c r="BT135" s="210"/>
      <c r="BU135" s="210"/>
      <c r="BV135" s="210"/>
    </row>
    <row r="136" spans="2:74" s="205" customFormat="1" ht="16.5" hidden="1" thickBot="1">
      <c r="B136" s="200"/>
      <c r="C136" s="201"/>
      <c r="D136" s="201"/>
      <c r="E136" s="201"/>
      <c r="F136" s="201"/>
      <c r="G136" s="201"/>
      <c r="H136" s="201"/>
      <c r="I136" s="201"/>
      <c r="J136" s="201"/>
      <c r="K136" s="201"/>
      <c r="L136" s="201"/>
      <c r="M136" s="202"/>
      <c r="N136" s="202"/>
      <c r="O136" s="202"/>
      <c r="P136" s="202"/>
      <c r="Q136" s="203"/>
      <c r="R136" s="204"/>
      <c r="S136" s="204"/>
      <c r="T136" s="204"/>
      <c r="U136" s="204"/>
      <c r="V136" s="204"/>
      <c r="W136" s="204"/>
      <c r="Y136" s="204"/>
      <c r="Z136" s="206"/>
      <c r="AA136" s="204"/>
      <c r="AB136" s="204"/>
      <c r="AC136" s="204"/>
      <c r="AD136" s="204"/>
      <c r="AE136" s="204"/>
      <c r="AF136" s="204"/>
      <c r="AG136" s="204"/>
      <c r="AH136" s="204"/>
      <c r="AI136" s="204"/>
      <c r="AJ136" s="204"/>
      <c r="AK136" s="204"/>
      <c r="AL136" s="204"/>
      <c r="AM136" s="204"/>
      <c r="AN136" s="204"/>
      <c r="AO136" s="207"/>
      <c r="AP136" s="204"/>
      <c r="AQ136" s="204"/>
      <c r="AR136" s="204"/>
      <c r="AS136" s="208"/>
      <c r="AT136" s="209"/>
      <c r="AU136" s="209"/>
      <c r="AY136" s="210"/>
      <c r="AZ136" s="210"/>
      <c r="BA136" s="210"/>
      <c r="BB136" s="210"/>
      <c r="BC136" s="210"/>
      <c r="BD136" s="210"/>
      <c r="BE136" s="210"/>
      <c r="BF136" s="210"/>
      <c r="BG136" s="210"/>
      <c r="BH136" s="210"/>
      <c r="BI136" s="210"/>
      <c r="BJ136" s="210"/>
      <c r="BK136" s="210"/>
      <c r="BL136" s="210"/>
      <c r="BM136" s="210"/>
      <c r="BN136" s="210"/>
      <c r="BO136" s="210"/>
      <c r="BP136" s="210"/>
      <c r="BQ136" s="210"/>
      <c r="BR136" s="210"/>
      <c r="BS136" s="210"/>
      <c r="BT136" s="210"/>
      <c r="BU136" s="210"/>
      <c r="BV136" s="210"/>
    </row>
    <row r="137" spans="2:74" ht="30.75" customHeight="1" thickBot="1">
      <c r="B137" s="211"/>
      <c r="C137" s="212"/>
      <c r="D137" s="213"/>
      <c r="E137" s="213"/>
      <c r="F137" s="213"/>
      <c r="G137" s="213"/>
      <c r="H137" s="213"/>
      <c r="I137" s="213"/>
      <c r="J137" s="213"/>
      <c r="K137" s="213"/>
      <c r="L137" s="213"/>
      <c r="M137" s="214" t="s">
        <v>69</v>
      </c>
      <c r="N137" s="215" t="s">
        <v>69</v>
      </c>
      <c r="O137" s="215" t="s">
        <v>69</v>
      </c>
      <c r="P137" s="215" t="s">
        <v>69</v>
      </c>
      <c r="Q137" s="216" t="s">
        <v>69</v>
      </c>
      <c r="R137" s="212"/>
      <c r="S137" s="212"/>
      <c r="T137" s="212"/>
      <c r="U137" s="212"/>
      <c r="V137" s="212"/>
      <c r="W137" s="212"/>
      <c r="Y137" s="217"/>
      <c r="Z137" s="218"/>
      <c r="AA137" s="217"/>
      <c r="AB137" s="217"/>
      <c r="AC137" s="217"/>
      <c r="AD137" s="217"/>
      <c r="AE137" s="217"/>
      <c r="AF137" s="217"/>
      <c r="AG137" s="217"/>
      <c r="AH137" s="217"/>
      <c r="AI137" s="217"/>
      <c r="AJ137" s="217"/>
      <c r="AK137" s="219" t="s">
        <v>70</v>
      </c>
      <c r="AL137" s="220" t="s">
        <v>70</v>
      </c>
      <c r="AM137" s="220" t="s">
        <v>70</v>
      </c>
      <c r="AN137" s="220" t="s">
        <v>70</v>
      </c>
      <c r="AO137" s="216" t="s">
        <v>70</v>
      </c>
      <c r="AP137" s="212"/>
      <c r="AQ137" s="212"/>
      <c r="AR137" s="212"/>
      <c r="AS137" s="212"/>
      <c r="AT137" s="212"/>
      <c r="AU137" s="212"/>
      <c r="BA137" s="18"/>
      <c r="BB137" s="18"/>
      <c r="BC137" s="18"/>
      <c r="BD137" s="18"/>
      <c r="BE137" s="18"/>
      <c r="BF137" s="18"/>
      <c r="BG137" s="18"/>
      <c r="BH137" s="18"/>
      <c r="BI137" s="18"/>
      <c r="BJ137" s="18"/>
      <c r="BK137" s="18"/>
      <c r="BL137" s="18"/>
      <c r="BM137" s="18"/>
      <c r="BN137" s="18"/>
      <c r="BO137" s="18"/>
      <c r="BP137" s="18"/>
      <c r="BQ137" s="18"/>
    </row>
    <row r="138" spans="2:74" ht="15.75" thickBot="1">
      <c r="B138" s="211" t="s">
        <v>25</v>
      </c>
      <c r="C138" s="212"/>
      <c r="D138" s="213" t="s">
        <v>71</v>
      </c>
      <c r="E138" s="213" t="s">
        <v>72</v>
      </c>
      <c r="F138" s="213" t="s">
        <v>73</v>
      </c>
      <c r="G138" s="213" t="s">
        <v>74</v>
      </c>
      <c r="H138" s="213" t="s">
        <v>75</v>
      </c>
      <c r="I138" s="213" t="s">
        <v>76</v>
      </c>
      <c r="J138" s="213" t="s">
        <v>77</v>
      </c>
      <c r="K138" s="213" t="s">
        <v>78</v>
      </c>
      <c r="L138" s="213"/>
      <c r="M138" s="221" t="str">
        <f t="array" ref="M138:Q138">Years</f>
        <v>2008/09</v>
      </c>
      <c r="N138" s="222" t="str">
        <v>2009/10</v>
      </c>
      <c r="O138" s="222" t="str">
        <v>2010/11</v>
      </c>
      <c r="P138" s="222" t="str">
        <v>2011/12</v>
      </c>
      <c r="Q138" s="223" t="str">
        <v>2012/13</v>
      </c>
      <c r="R138" s="217"/>
      <c r="S138" s="217"/>
      <c r="T138" s="217"/>
      <c r="U138" s="217"/>
      <c r="V138" s="217"/>
      <c r="W138" s="217"/>
      <c r="Y138" s="212"/>
      <c r="Z138" s="211" t="s">
        <v>25</v>
      </c>
      <c r="AA138" s="212"/>
      <c r="AB138" s="213" t="s">
        <v>71</v>
      </c>
      <c r="AC138" s="213" t="s">
        <v>72</v>
      </c>
      <c r="AD138" s="213" t="s">
        <v>73</v>
      </c>
      <c r="AE138" s="213" t="s">
        <v>74</v>
      </c>
      <c r="AF138" s="213" t="s">
        <v>75</v>
      </c>
      <c r="AG138" s="213" t="s">
        <v>76</v>
      </c>
      <c r="AH138" s="213" t="s">
        <v>77</v>
      </c>
      <c r="AI138" s="213" t="s">
        <v>78</v>
      </c>
      <c r="AJ138" s="212"/>
      <c r="AK138" s="221" t="str">
        <f t="array" ref="AK138:AO138">Years</f>
        <v>2008/09</v>
      </c>
      <c r="AL138" s="222" t="str">
        <v>2009/10</v>
      </c>
      <c r="AM138" s="222" t="str">
        <v>2010/11</v>
      </c>
      <c r="AN138" s="222" t="str">
        <v>2011/12</v>
      </c>
      <c r="AO138" s="223" t="str">
        <v>2012/13</v>
      </c>
      <c r="AP138" s="217"/>
      <c r="AQ138" s="217"/>
      <c r="AR138" s="217"/>
      <c r="AS138" s="217"/>
      <c r="AT138" s="217"/>
      <c r="AU138" s="217"/>
    </row>
    <row r="139" spans="2:74">
      <c r="B139" s="224" t="s">
        <v>79</v>
      </c>
      <c r="C139" s="225"/>
      <c r="D139" s="226" t="s">
        <v>71</v>
      </c>
      <c r="E139" s="226" t="s">
        <v>80</v>
      </c>
      <c r="F139" s="226" t="s">
        <v>81</v>
      </c>
      <c r="G139" s="226" t="s">
        <v>82</v>
      </c>
      <c r="H139" s="226" t="s">
        <v>83</v>
      </c>
      <c r="I139" s="226" t="s">
        <v>84</v>
      </c>
      <c r="J139" s="226" t="s">
        <v>60</v>
      </c>
      <c r="K139" s="226" t="s">
        <v>85</v>
      </c>
      <c r="L139" s="226"/>
      <c r="M139" s="227"/>
      <c r="N139" s="227"/>
      <c r="O139" s="227"/>
      <c r="P139" s="227"/>
      <c r="Q139" s="228"/>
      <c r="R139" s="229"/>
      <c r="S139" s="229"/>
      <c r="T139" s="229"/>
      <c r="U139" s="229"/>
      <c r="V139" s="229"/>
      <c r="W139" s="229"/>
      <c r="Y139" s="230"/>
      <c r="Z139" s="224" t="s">
        <v>79</v>
      </c>
      <c r="AA139" s="225"/>
      <c r="AB139" s="231" t="s">
        <v>71</v>
      </c>
      <c r="AC139" s="231" t="s">
        <v>80</v>
      </c>
      <c r="AD139" s="231" t="s">
        <v>81</v>
      </c>
      <c r="AE139" s="231" t="s">
        <v>82</v>
      </c>
      <c r="AF139" s="231" t="s">
        <v>83</v>
      </c>
      <c r="AG139" s="231" t="s">
        <v>84</v>
      </c>
      <c r="AH139" s="231" t="s">
        <v>86</v>
      </c>
      <c r="AI139" s="231" t="s">
        <v>85</v>
      </c>
      <c r="AJ139" s="225"/>
      <c r="AK139" s="232"/>
      <c r="AL139" s="227"/>
      <c r="AM139" s="227"/>
      <c r="AN139" s="227"/>
      <c r="AO139" s="228"/>
      <c r="AP139" s="229"/>
      <c r="AQ139" s="229"/>
      <c r="AR139" s="229"/>
      <c r="AS139" s="229"/>
      <c r="AT139" s="229"/>
      <c r="AU139" s="229"/>
    </row>
    <row r="140" spans="2:74" ht="15.75" thickBot="1">
      <c r="B140" s="233" t="s">
        <v>87</v>
      </c>
      <c r="C140" s="225"/>
      <c r="D140" s="226" t="s">
        <v>71</v>
      </c>
      <c r="E140" s="226" t="s">
        <v>80</v>
      </c>
      <c r="F140" s="226" t="s">
        <v>81</v>
      </c>
      <c r="G140" s="226" t="s">
        <v>82</v>
      </c>
      <c r="H140" s="226" t="s">
        <v>88</v>
      </c>
      <c r="I140" s="226" t="s">
        <v>84</v>
      </c>
      <c r="J140" s="226" t="s">
        <v>60</v>
      </c>
      <c r="K140" s="226" t="s">
        <v>85</v>
      </c>
      <c r="L140" s="226"/>
      <c r="M140" s="234"/>
      <c r="N140" s="234"/>
      <c r="O140" s="234"/>
      <c r="P140" s="234"/>
      <c r="Q140" s="235"/>
      <c r="R140" s="229"/>
      <c r="S140" s="229"/>
      <c r="T140" s="229"/>
      <c r="U140" s="229"/>
      <c r="V140" s="229"/>
      <c r="W140" s="229"/>
      <c r="Y140" s="230"/>
      <c r="Z140" s="233" t="s">
        <v>87</v>
      </c>
      <c r="AA140" s="225"/>
      <c r="AB140" s="231" t="s">
        <v>71</v>
      </c>
      <c r="AC140" s="231" t="s">
        <v>80</v>
      </c>
      <c r="AD140" s="231" t="s">
        <v>81</v>
      </c>
      <c r="AE140" s="231" t="s">
        <v>82</v>
      </c>
      <c r="AF140" s="231" t="s">
        <v>88</v>
      </c>
      <c r="AG140" s="231" t="s">
        <v>84</v>
      </c>
      <c r="AH140" s="231" t="s">
        <v>86</v>
      </c>
      <c r="AI140" s="231" t="s">
        <v>85</v>
      </c>
      <c r="AJ140" s="225"/>
      <c r="AK140" s="236"/>
      <c r="AL140" s="234"/>
      <c r="AM140" s="234"/>
      <c r="AN140" s="234"/>
      <c r="AO140" s="235"/>
      <c r="AP140" s="229"/>
      <c r="AQ140" s="229"/>
      <c r="AR140" s="229"/>
      <c r="AS140" s="229"/>
      <c r="AT140" s="229"/>
      <c r="AU140" s="229"/>
    </row>
    <row r="141" spans="2:74">
      <c r="B141" s="237" t="s">
        <v>89</v>
      </c>
      <c r="C141" s="225"/>
      <c r="D141" s="231" t="s">
        <v>71</v>
      </c>
      <c r="E141" s="231" t="s">
        <v>80</v>
      </c>
      <c r="F141" s="231" t="s">
        <v>90</v>
      </c>
      <c r="G141" s="231" t="s">
        <v>82</v>
      </c>
      <c r="H141" s="231" t="s">
        <v>83</v>
      </c>
      <c r="I141" s="231" t="s">
        <v>84</v>
      </c>
      <c r="J141" s="231" t="s">
        <v>60</v>
      </c>
      <c r="K141" s="231" t="s">
        <v>85</v>
      </c>
      <c r="L141" s="231"/>
      <c r="M141" s="238"/>
      <c r="N141" s="238"/>
      <c r="O141" s="238"/>
      <c r="P141" s="238"/>
      <c r="Q141" s="239"/>
      <c r="R141" s="229"/>
      <c r="S141" s="229"/>
      <c r="T141" s="229"/>
      <c r="U141" s="229"/>
      <c r="V141" s="229"/>
      <c r="W141" s="229"/>
      <c r="Y141" s="230"/>
      <c r="Z141" s="237" t="s">
        <v>89</v>
      </c>
      <c r="AA141" s="225"/>
      <c r="AB141" s="231" t="s">
        <v>71</v>
      </c>
      <c r="AC141" s="231" t="s">
        <v>80</v>
      </c>
      <c r="AD141" s="231" t="s">
        <v>90</v>
      </c>
      <c r="AE141" s="231" t="s">
        <v>82</v>
      </c>
      <c r="AF141" s="231" t="s">
        <v>83</v>
      </c>
      <c r="AG141" s="231" t="s">
        <v>84</v>
      </c>
      <c r="AH141" s="231" t="s">
        <v>86</v>
      </c>
      <c r="AI141" s="231" t="s">
        <v>85</v>
      </c>
      <c r="AJ141" s="225"/>
      <c r="AK141" s="240"/>
      <c r="AL141" s="238"/>
      <c r="AM141" s="238"/>
      <c r="AN141" s="238"/>
      <c r="AO141" s="239"/>
      <c r="AP141" s="229"/>
      <c r="AQ141" s="229"/>
      <c r="AR141" s="229"/>
      <c r="AS141" s="229"/>
      <c r="AT141" s="229"/>
      <c r="AU141" s="229"/>
    </row>
    <row r="142" spans="2:74" ht="15.75" thickBot="1">
      <c r="B142" s="241" t="s">
        <v>91</v>
      </c>
      <c r="C142" s="225"/>
      <c r="D142" s="231" t="s">
        <v>71</v>
      </c>
      <c r="E142" s="231" t="s">
        <v>80</v>
      </c>
      <c r="F142" s="231" t="s">
        <v>90</v>
      </c>
      <c r="G142" s="231" t="s">
        <v>82</v>
      </c>
      <c r="H142" s="231" t="s">
        <v>88</v>
      </c>
      <c r="I142" s="231" t="s">
        <v>84</v>
      </c>
      <c r="J142" s="231" t="s">
        <v>60</v>
      </c>
      <c r="K142" s="231" t="s">
        <v>85</v>
      </c>
      <c r="L142" s="231"/>
      <c r="M142" s="242"/>
      <c r="N142" s="242"/>
      <c r="O142" s="242"/>
      <c r="P142" s="242"/>
      <c r="Q142" s="243"/>
      <c r="R142" s="229"/>
      <c r="S142" s="229"/>
      <c r="T142" s="229"/>
      <c r="U142" s="229"/>
      <c r="V142" s="229"/>
      <c r="W142" s="229"/>
      <c r="Y142" s="230"/>
      <c r="Z142" s="241" t="s">
        <v>91</v>
      </c>
      <c r="AA142" s="225"/>
      <c r="AB142" s="231" t="s">
        <v>71</v>
      </c>
      <c r="AC142" s="231" t="s">
        <v>80</v>
      </c>
      <c r="AD142" s="231" t="s">
        <v>90</v>
      </c>
      <c r="AE142" s="231" t="s">
        <v>82</v>
      </c>
      <c r="AF142" s="231" t="s">
        <v>88</v>
      </c>
      <c r="AG142" s="231" t="s">
        <v>84</v>
      </c>
      <c r="AH142" s="231" t="s">
        <v>86</v>
      </c>
      <c r="AI142" s="231" t="s">
        <v>85</v>
      </c>
      <c r="AJ142" s="225"/>
      <c r="AK142" s="244"/>
      <c r="AL142" s="242"/>
      <c r="AM142" s="242"/>
      <c r="AN142" s="242"/>
      <c r="AO142" s="243"/>
      <c r="AP142" s="229"/>
      <c r="AQ142" s="229"/>
      <c r="AR142" s="229"/>
      <c r="AS142" s="229"/>
      <c r="AT142" s="229"/>
      <c r="AU142" s="229"/>
    </row>
    <row r="143" spans="2:74">
      <c r="B143" s="245" t="s">
        <v>92</v>
      </c>
      <c r="C143" s="212"/>
      <c r="D143" s="226" t="s">
        <v>71</v>
      </c>
      <c r="E143" s="226" t="s">
        <v>80</v>
      </c>
      <c r="F143" s="226" t="s">
        <v>93</v>
      </c>
      <c r="G143" s="226" t="s">
        <v>94</v>
      </c>
      <c r="H143" s="226" t="s">
        <v>95</v>
      </c>
      <c r="I143" s="226" t="s">
        <v>84</v>
      </c>
      <c r="J143" s="226" t="s">
        <v>51</v>
      </c>
      <c r="K143" s="226" t="s">
        <v>85</v>
      </c>
      <c r="L143" s="226"/>
      <c r="M143" s="246"/>
      <c r="N143" s="246"/>
      <c r="O143" s="246"/>
      <c r="P143" s="246"/>
      <c r="Q143" s="247"/>
      <c r="R143" s="248"/>
      <c r="S143" s="249"/>
      <c r="T143" s="249"/>
      <c r="U143" s="249"/>
      <c r="V143" s="249"/>
      <c r="W143" s="249"/>
      <c r="Y143" s="250"/>
      <c r="Z143" s="245" t="s">
        <v>92</v>
      </c>
      <c r="AA143" s="212"/>
      <c r="AB143" s="226" t="s">
        <v>71</v>
      </c>
      <c r="AC143" s="226" t="s">
        <v>80</v>
      </c>
      <c r="AD143" s="226" t="s">
        <v>93</v>
      </c>
      <c r="AE143" s="226" t="s">
        <v>94</v>
      </c>
      <c r="AF143" s="226" t="s">
        <v>95</v>
      </c>
      <c r="AG143" s="226" t="s">
        <v>84</v>
      </c>
      <c r="AH143" s="226" t="s">
        <v>96</v>
      </c>
      <c r="AI143" s="226" t="s">
        <v>85</v>
      </c>
      <c r="AJ143" s="212"/>
      <c r="AK143" s="251"/>
      <c r="AL143" s="246"/>
      <c r="AM143" s="246"/>
      <c r="AN143" s="246"/>
      <c r="AO143" s="247"/>
      <c r="AP143" s="248"/>
      <c r="AQ143" s="249"/>
      <c r="AR143" s="249"/>
      <c r="AS143" s="249"/>
      <c r="AT143" s="249"/>
      <c r="AU143" s="249"/>
    </row>
    <row r="144" spans="2:74">
      <c r="B144" s="252" t="s">
        <v>97</v>
      </c>
      <c r="C144" s="212"/>
      <c r="D144" s="226" t="s">
        <v>71</v>
      </c>
      <c r="E144" s="226" t="s">
        <v>80</v>
      </c>
      <c r="F144" s="226" t="s">
        <v>93</v>
      </c>
      <c r="G144" s="226" t="s">
        <v>94</v>
      </c>
      <c r="H144" s="226" t="s">
        <v>98</v>
      </c>
      <c r="I144" s="226" t="s">
        <v>84</v>
      </c>
      <c r="J144" s="226" t="s">
        <v>51</v>
      </c>
      <c r="K144" s="226" t="s">
        <v>85</v>
      </c>
      <c r="L144" s="226"/>
      <c r="M144" s="253"/>
      <c r="N144" s="253"/>
      <c r="O144" s="253"/>
      <c r="P144" s="253"/>
      <c r="Q144" s="254"/>
      <c r="R144" s="248"/>
      <c r="S144" s="249"/>
      <c r="T144" s="249"/>
      <c r="U144" s="249"/>
      <c r="V144" s="249"/>
      <c r="W144" s="249"/>
      <c r="Y144" s="250"/>
      <c r="Z144" s="252" t="s">
        <v>97</v>
      </c>
      <c r="AA144" s="212"/>
      <c r="AB144" s="226" t="s">
        <v>71</v>
      </c>
      <c r="AC144" s="226" t="s">
        <v>80</v>
      </c>
      <c r="AD144" s="226" t="s">
        <v>93</v>
      </c>
      <c r="AE144" s="226" t="s">
        <v>94</v>
      </c>
      <c r="AF144" s="226" t="s">
        <v>98</v>
      </c>
      <c r="AG144" s="226" t="s">
        <v>84</v>
      </c>
      <c r="AH144" s="226" t="s">
        <v>96</v>
      </c>
      <c r="AI144" s="226" t="s">
        <v>85</v>
      </c>
      <c r="AJ144" s="212"/>
      <c r="AK144" s="255"/>
      <c r="AL144" s="253"/>
      <c r="AM144" s="253"/>
      <c r="AN144" s="253"/>
      <c r="AO144" s="254"/>
      <c r="AP144" s="248"/>
      <c r="AQ144" s="249"/>
      <c r="AR144" s="249"/>
      <c r="AS144" s="249"/>
      <c r="AT144" s="249"/>
      <c r="AU144" s="249"/>
    </row>
    <row r="145" spans="2:47" ht="15.75" thickBot="1">
      <c r="B145" s="256" t="s">
        <v>99</v>
      </c>
      <c r="C145" s="257"/>
      <c r="D145" s="258" t="s">
        <v>71</v>
      </c>
      <c r="E145" s="258" t="s">
        <v>80</v>
      </c>
      <c r="F145" s="258" t="s">
        <v>93</v>
      </c>
      <c r="G145" s="258" t="s">
        <v>94</v>
      </c>
      <c r="H145" s="258" t="s">
        <v>100</v>
      </c>
      <c r="I145" s="258" t="s">
        <v>84</v>
      </c>
      <c r="J145" s="258" t="s">
        <v>51</v>
      </c>
      <c r="K145" s="258" t="s">
        <v>85</v>
      </c>
      <c r="L145" s="258"/>
      <c r="M145" s="259"/>
      <c r="N145" s="259"/>
      <c r="O145" s="259"/>
      <c r="P145" s="260"/>
      <c r="Q145" s="261"/>
      <c r="R145" s="249"/>
      <c r="S145" s="249"/>
      <c r="T145" s="249"/>
      <c r="U145" s="249"/>
      <c r="V145" s="249"/>
      <c r="W145" s="249"/>
      <c r="Y145" s="250"/>
      <c r="Z145" s="256" t="s">
        <v>99</v>
      </c>
      <c r="AA145" s="257"/>
      <c r="AB145" s="258" t="s">
        <v>71</v>
      </c>
      <c r="AC145" s="258" t="s">
        <v>80</v>
      </c>
      <c r="AD145" s="258" t="s">
        <v>93</v>
      </c>
      <c r="AE145" s="258" t="s">
        <v>94</v>
      </c>
      <c r="AF145" s="258" t="s">
        <v>100</v>
      </c>
      <c r="AG145" s="258" t="s">
        <v>84</v>
      </c>
      <c r="AH145" s="258" t="s">
        <v>96</v>
      </c>
      <c r="AI145" s="258" t="s">
        <v>85</v>
      </c>
      <c r="AJ145" s="257"/>
      <c r="AK145" s="262"/>
      <c r="AL145" s="259"/>
      <c r="AM145" s="259"/>
      <c r="AN145" s="259"/>
      <c r="AO145" s="261"/>
      <c r="AP145" s="249"/>
      <c r="AQ145" s="249"/>
      <c r="AR145" s="249"/>
      <c r="AS145" s="249"/>
      <c r="AT145" s="249"/>
      <c r="AU145" s="249"/>
    </row>
    <row r="146" spans="2:47" ht="16.5" thickBot="1">
      <c r="B146" s="11"/>
      <c r="R146" s="263"/>
      <c r="S146" s="263"/>
      <c r="T146" s="263"/>
      <c r="U146" s="263"/>
      <c r="V146" s="263"/>
      <c r="W146" s="263"/>
    </row>
    <row r="147" spans="2:47" ht="16.5" thickBot="1">
      <c r="B147" s="190" t="s">
        <v>101</v>
      </c>
      <c r="C147" s="191"/>
      <c r="D147" s="191"/>
      <c r="E147" s="191"/>
      <c r="F147" s="191"/>
      <c r="G147" s="191"/>
      <c r="H147" s="191"/>
      <c r="I147" s="191"/>
      <c r="J147" s="191"/>
      <c r="K147" s="191"/>
      <c r="L147" s="191"/>
      <c r="M147" s="264"/>
      <c r="N147" s="264"/>
      <c r="O147" s="265"/>
      <c r="P147" s="265"/>
      <c r="Q147" s="266"/>
      <c r="R147" s="267"/>
      <c r="S147" s="267"/>
      <c r="T147" s="267"/>
      <c r="U147" s="267"/>
      <c r="V147" s="267"/>
      <c r="W147" s="267"/>
      <c r="Y147" s="267"/>
      <c r="Z147" s="267"/>
      <c r="AA147" s="267"/>
      <c r="AB147" s="267"/>
      <c r="AC147" s="267"/>
      <c r="AD147" s="267"/>
      <c r="AE147" s="267"/>
      <c r="AF147" s="267"/>
      <c r="AG147" s="267"/>
      <c r="AH147" s="267"/>
      <c r="AI147" s="267"/>
      <c r="AJ147" s="267"/>
    </row>
    <row r="148" spans="2:47" s="205" customFormat="1" ht="16.5" hidden="1" thickBot="1">
      <c r="B148" s="268" t="s">
        <v>68</v>
      </c>
      <c r="C148" s="201"/>
      <c r="D148" s="201">
        <v>1</v>
      </c>
      <c r="E148" s="201"/>
      <c r="F148" s="201"/>
      <c r="G148" s="201"/>
      <c r="H148" s="201"/>
      <c r="I148" s="201"/>
      <c r="J148" s="201"/>
      <c r="K148" s="201"/>
      <c r="L148" s="201"/>
      <c r="M148" s="209"/>
      <c r="N148" s="209"/>
      <c r="O148" s="269"/>
      <c r="P148" s="269"/>
      <c r="Q148" s="270"/>
      <c r="R148" s="269"/>
      <c r="S148" s="269"/>
      <c r="T148" s="269"/>
      <c r="U148" s="269"/>
      <c r="V148" s="269"/>
      <c r="W148" s="269"/>
      <c r="Y148" s="269"/>
      <c r="Z148" s="269"/>
      <c r="AA148" s="269"/>
      <c r="AB148" s="269"/>
      <c r="AC148" s="269"/>
      <c r="AD148" s="269"/>
      <c r="AE148" s="269"/>
      <c r="AF148" s="269"/>
      <c r="AG148" s="269"/>
      <c r="AH148" s="269"/>
      <c r="AI148" s="269"/>
      <c r="AJ148" s="269"/>
    </row>
    <row r="149" spans="2:47" s="205" customFormat="1" ht="16.5" hidden="1" thickBot="1">
      <c r="B149" s="268"/>
      <c r="C149" s="201"/>
      <c r="D149" s="201"/>
      <c r="E149" s="201"/>
      <c r="F149" s="201"/>
      <c r="G149" s="201"/>
      <c r="H149" s="201"/>
      <c r="I149" s="201"/>
      <c r="J149" s="201"/>
      <c r="K149" s="201"/>
      <c r="L149" s="201"/>
      <c r="M149" s="209"/>
      <c r="N149" s="209"/>
      <c r="O149" s="269"/>
      <c r="P149" s="269"/>
      <c r="Q149" s="270"/>
      <c r="R149" s="269"/>
      <c r="S149" s="269"/>
      <c r="T149" s="269"/>
      <c r="U149" s="269"/>
      <c r="V149" s="269"/>
      <c r="W149" s="269"/>
      <c r="Y149" s="269"/>
      <c r="Z149" s="269"/>
      <c r="AA149" s="269"/>
      <c r="AB149" s="269"/>
      <c r="AC149" s="269"/>
      <c r="AD149" s="269"/>
      <c r="AE149" s="269"/>
      <c r="AF149" s="269"/>
      <c r="AG149" s="269"/>
      <c r="AH149" s="269"/>
      <c r="AI149" s="269"/>
      <c r="AJ149" s="269"/>
    </row>
    <row r="150" spans="2:47" ht="26.25" thickBot="1">
      <c r="B150" s="114"/>
      <c r="C150" s="271"/>
      <c r="D150" s="271"/>
      <c r="E150" s="271"/>
      <c r="F150" s="271"/>
      <c r="G150" s="271"/>
      <c r="H150" s="271"/>
      <c r="I150" s="271"/>
      <c r="J150" s="271"/>
      <c r="K150" s="271"/>
      <c r="L150" s="271"/>
      <c r="M150" s="219" t="s">
        <v>102</v>
      </c>
      <c r="N150" s="272" t="s">
        <v>102</v>
      </c>
      <c r="O150" s="220" t="s">
        <v>102</v>
      </c>
      <c r="P150" s="220" t="s">
        <v>102</v>
      </c>
      <c r="Q150" s="216" t="s">
        <v>102</v>
      </c>
      <c r="R150" s="212"/>
      <c r="S150" s="212"/>
      <c r="T150" s="212"/>
      <c r="U150" s="212"/>
      <c r="V150" s="212"/>
      <c r="W150" s="212"/>
      <c r="Y150" s="217"/>
      <c r="Z150" s="217"/>
      <c r="AA150" s="217"/>
      <c r="AB150" s="217"/>
      <c r="AC150" s="217"/>
      <c r="AD150" s="217"/>
      <c r="AE150" s="217"/>
      <c r="AF150" s="217"/>
      <c r="AG150" s="217"/>
      <c r="AH150" s="217"/>
      <c r="AI150" s="217"/>
      <c r="AJ150" s="217"/>
    </row>
    <row r="151" spans="2:47" ht="15.75" thickBot="1">
      <c r="B151" s="211" t="s">
        <v>25</v>
      </c>
      <c r="C151" s="212"/>
      <c r="D151" s="273" t="s">
        <v>71</v>
      </c>
      <c r="E151" s="273" t="s">
        <v>72</v>
      </c>
      <c r="F151" s="273" t="s">
        <v>73</v>
      </c>
      <c r="G151" s="273" t="s">
        <v>74</v>
      </c>
      <c r="H151" s="273" t="s">
        <v>75</v>
      </c>
      <c r="I151" s="273" t="s">
        <v>76</v>
      </c>
      <c r="J151" s="273" t="s">
        <v>77</v>
      </c>
      <c r="K151" s="273" t="s">
        <v>78</v>
      </c>
      <c r="L151" s="273"/>
      <c r="M151" s="221" t="str">
        <f t="array" ref="M151:Q151">Years</f>
        <v>2008/09</v>
      </c>
      <c r="N151" s="222" t="str">
        <v>2009/10</v>
      </c>
      <c r="O151" s="222" t="str">
        <v>2010/11</v>
      </c>
      <c r="P151" s="222" t="str">
        <v>2011/12</v>
      </c>
      <c r="Q151" s="223" t="str">
        <v>2012/13</v>
      </c>
      <c r="R151" s="212"/>
      <c r="S151" s="212"/>
      <c r="T151" s="212"/>
      <c r="U151" s="212"/>
      <c r="V151" s="212"/>
      <c r="W151" s="212"/>
      <c r="Y151" s="212"/>
      <c r="Z151" s="212"/>
      <c r="AA151" s="212"/>
      <c r="AB151" s="212"/>
      <c r="AC151" s="212"/>
      <c r="AD151" s="212"/>
      <c r="AE151" s="212"/>
      <c r="AF151" s="212"/>
      <c r="AG151" s="212"/>
      <c r="AH151" s="212"/>
      <c r="AI151" s="212"/>
      <c r="AJ151" s="212"/>
    </row>
    <row r="152" spans="2:47">
      <c r="B152" s="274" t="s">
        <v>103</v>
      </c>
      <c r="C152" s="225"/>
      <c r="D152" s="226" t="s">
        <v>71</v>
      </c>
      <c r="E152" s="226" t="s">
        <v>80</v>
      </c>
      <c r="F152" s="226" t="s">
        <v>81</v>
      </c>
      <c r="G152" s="226" t="s">
        <v>82</v>
      </c>
      <c r="H152" s="226" t="s">
        <v>58</v>
      </c>
      <c r="I152" s="226" t="s">
        <v>104</v>
      </c>
      <c r="J152" s="226" t="s">
        <v>105</v>
      </c>
      <c r="K152" s="226" t="s">
        <v>106</v>
      </c>
      <c r="L152" s="226"/>
      <c r="M152" s="275"/>
      <c r="N152" s="276"/>
      <c r="O152" s="276"/>
      <c r="P152" s="276"/>
      <c r="Q152" s="277"/>
      <c r="R152" s="249"/>
      <c r="S152" s="249"/>
      <c r="T152" s="249"/>
      <c r="U152" s="249"/>
      <c r="V152" s="249"/>
      <c r="W152" s="249"/>
      <c r="Y152" s="250"/>
      <c r="Z152" s="250"/>
      <c r="AA152" s="250"/>
      <c r="AB152" s="250"/>
      <c r="AC152" s="250"/>
      <c r="AD152" s="250"/>
      <c r="AE152" s="250"/>
      <c r="AF152" s="250"/>
      <c r="AG152" s="250"/>
      <c r="AH152" s="250"/>
      <c r="AI152" s="250"/>
      <c r="AJ152" s="250"/>
    </row>
    <row r="153" spans="2:47">
      <c r="B153" s="278" t="s">
        <v>107</v>
      </c>
      <c r="C153" s="225"/>
      <c r="D153" s="226" t="s">
        <v>71</v>
      </c>
      <c r="E153" s="226" t="s">
        <v>80</v>
      </c>
      <c r="F153" s="226" t="s">
        <v>81</v>
      </c>
      <c r="G153" s="226" t="s">
        <v>82</v>
      </c>
      <c r="H153" s="226" t="s">
        <v>58</v>
      </c>
      <c r="I153" s="226" t="s">
        <v>104</v>
      </c>
      <c r="J153" s="226" t="s">
        <v>105</v>
      </c>
      <c r="K153" s="226" t="s">
        <v>106</v>
      </c>
      <c r="L153" s="226"/>
      <c r="M153" s="279"/>
      <c r="N153" s="280"/>
      <c r="O153" s="280"/>
      <c r="P153" s="280"/>
      <c r="Q153" s="281"/>
      <c r="R153" s="249"/>
      <c r="S153" s="249"/>
      <c r="T153" s="249"/>
      <c r="U153" s="249"/>
      <c r="V153" s="249"/>
      <c r="W153" s="249"/>
      <c r="Y153" s="250"/>
      <c r="Z153" s="250"/>
      <c r="AA153" s="250"/>
      <c r="AB153" s="250"/>
      <c r="AC153" s="250"/>
      <c r="AD153" s="250"/>
      <c r="AE153" s="250"/>
      <c r="AF153" s="250"/>
      <c r="AG153" s="250"/>
      <c r="AH153" s="250"/>
      <c r="AI153" s="250"/>
      <c r="AJ153" s="250"/>
    </row>
    <row r="154" spans="2:47" ht="15.75" thickBot="1">
      <c r="B154" s="282" t="s">
        <v>108</v>
      </c>
      <c r="C154" s="225"/>
      <c r="D154" s="226" t="s">
        <v>71</v>
      </c>
      <c r="E154" s="226" t="s">
        <v>80</v>
      </c>
      <c r="F154" s="226" t="s">
        <v>81</v>
      </c>
      <c r="G154" s="226" t="s">
        <v>82</v>
      </c>
      <c r="H154" s="226" t="s">
        <v>109</v>
      </c>
      <c r="I154" s="226" t="s">
        <v>104</v>
      </c>
      <c r="J154" s="226" t="s">
        <v>105</v>
      </c>
      <c r="K154" s="226" t="s">
        <v>106</v>
      </c>
      <c r="L154" s="226"/>
      <c r="M154" s="283"/>
      <c r="N154" s="284"/>
      <c r="O154" s="284"/>
      <c r="P154" s="284"/>
      <c r="Q154" s="285"/>
      <c r="R154" s="249"/>
      <c r="S154" s="249"/>
      <c r="T154" s="249"/>
      <c r="U154" s="249"/>
      <c r="V154" s="249"/>
      <c r="W154" s="249"/>
      <c r="Y154" s="250"/>
      <c r="Z154" s="250"/>
      <c r="AA154" s="250"/>
      <c r="AB154" s="250"/>
      <c r="AC154" s="250"/>
      <c r="AD154" s="250"/>
      <c r="AE154" s="250"/>
      <c r="AF154" s="250"/>
      <c r="AG154" s="250"/>
      <c r="AH154" s="250"/>
      <c r="AI154" s="250"/>
      <c r="AJ154" s="250"/>
    </row>
    <row r="155" spans="2:47">
      <c r="B155" s="237" t="s">
        <v>110</v>
      </c>
      <c r="C155" s="225"/>
      <c r="D155" s="231" t="s">
        <v>71</v>
      </c>
      <c r="E155" s="231" t="s">
        <v>80</v>
      </c>
      <c r="F155" s="231" t="s">
        <v>90</v>
      </c>
      <c r="G155" s="231" t="s">
        <v>82</v>
      </c>
      <c r="H155" s="231" t="s">
        <v>83</v>
      </c>
      <c r="I155" s="231" t="s">
        <v>84</v>
      </c>
      <c r="J155" s="231" t="s">
        <v>60</v>
      </c>
      <c r="K155" s="231" t="s">
        <v>85</v>
      </c>
      <c r="L155" s="231"/>
      <c r="M155" s="286"/>
      <c r="N155" s="287"/>
      <c r="O155" s="287"/>
      <c r="P155" s="287"/>
      <c r="Q155" s="288"/>
      <c r="R155" s="229"/>
      <c r="S155" s="229"/>
      <c r="T155" s="229"/>
      <c r="U155" s="229"/>
      <c r="V155" s="229"/>
      <c r="W155" s="229"/>
      <c r="Y155" s="230"/>
      <c r="Z155" s="230"/>
      <c r="AA155" s="230"/>
      <c r="AB155" s="230"/>
      <c r="AC155" s="230"/>
      <c r="AD155" s="230"/>
      <c r="AE155" s="230"/>
      <c r="AF155" s="230"/>
      <c r="AG155" s="230"/>
      <c r="AH155" s="230"/>
      <c r="AI155" s="230"/>
      <c r="AJ155" s="230"/>
      <c r="AK155" s="230"/>
      <c r="AL155" s="230"/>
      <c r="AM155" s="230"/>
      <c r="AN155" s="230"/>
      <c r="AO155" s="289"/>
    </row>
    <row r="156" spans="2:47">
      <c r="B156" s="290" t="s">
        <v>111</v>
      </c>
      <c r="C156" s="225"/>
      <c r="D156" s="231" t="s">
        <v>71</v>
      </c>
      <c r="E156" s="231" t="s">
        <v>80</v>
      </c>
      <c r="F156" s="231" t="s">
        <v>90</v>
      </c>
      <c r="G156" s="231" t="s">
        <v>82</v>
      </c>
      <c r="H156" s="231" t="s">
        <v>88</v>
      </c>
      <c r="I156" s="231" t="s">
        <v>84</v>
      </c>
      <c r="J156" s="231" t="s">
        <v>60</v>
      </c>
      <c r="K156" s="231" t="s">
        <v>85</v>
      </c>
      <c r="L156" s="231"/>
      <c r="M156" s="291"/>
      <c r="N156" s="292"/>
      <c r="O156" s="292"/>
      <c r="P156" s="292"/>
      <c r="Q156" s="293"/>
      <c r="R156" s="229"/>
      <c r="S156" s="229"/>
      <c r="T156" s="229"/>
      <c r="U156" s="229"/>
      <c r="V156" s="229"/>
      <c r="W156" s="229"/>
      <c r="Y156" s="230"/>
      <c r="Z156" s="230"/>
      <c r="AA156" s="230"/>
      <c r="AB156" s="230"/>
      <c r="AC156" s="230"/>
      <c r="AD156" s="230"/>
      <c r="AE156" s="230"/>
      <c r="AF156" s="230"/>
      <c r="AG156" s="230"/>
      <c r="AH156" s="230"/>
      <c r="AI156" s="230"/>
      <c r="AJ156" s="230"/>
      <c r="AK156" s="230"/>
      <c r="AL156" s="230"/>
      <c r="AM156" s="230"/>
      <c r="AN156" s="230"/>
      <c r="AO156" s="289"/>
    </row>
    <row r="157" spans="2:47" ht="15.75" thickBot="1">
      <c r="B157" s="294" t="s">
        <v>112</v>
      </c>
      <c r="C157" s="225"/>
      <c r="D157" s="226" t="s">
        <v>71</v>
      </c>
      <c r="E157" s="226" t="s">
        <v>80</v>
      </c>
      <c r="F157" s="226" t="s">
        <v>90</v>
      </c>
      <c r="G157" s="226" t="s">
        <v>113</v>
      </c>
      <c r="H157" s="226" t="s">
        <v>109</v>
      </c>
      <c r="I157" s="226" t="s">
        <v>104</v>
      </c>
      <c r="J157" s="226" t="s">
        <v>105</v>
      </c>
      <c r="K157" s="226" t="s">
        <v>106</v>
      </c>
      <c r="L157" s="226"/>
      <c r="M157" s="295"/>
      <c r="N157" s="296"/>
      <c r="O157" s="296"/>
      <c r="P157" s="296"/>
      <c r="Q157" s="297"/>
      <c r="R157" s="229"/>
      <c r="S157" s="229"/>
      <c r="T157" s="229"/>
      <c r="U157" s="229"/>
      <c r="V157" s="229"/>
      <c r="W157" s="229"/>
      <c r="Y157" s="230"/>
      <c r="Z157" s="230"/>
      <c r="AA157" s="230"/>
      <c r="AB157" s="230"/>
      <c r="AC157" s="230"/>
      <c r="AD157" s="230"/>
      <c r="AE157" s="230"/>
      <c r="AF157" s="230"/>
      <c r="AG157" s="230"/>
      <c r="AH157" s="230"/>
      <c r="AI157" s="230"/>
      <c r="AJ157" s="230"/>
      <c r="AK157" s="230"/>
      <c r="AL157" s="230"/>
      <c r="AM157" s="230"/>
      <c r="AN157" s="230"/>
      <c r="AO157" s="289"/>
    </row>
    <row r="158" spans="2:47">
      <c r="B158" s="274" t="s">
        <v>114</v>
      </c>
      <c r="C158" s="212"/>
      <c r="D158" s="226" t="s">
        <v>71</v>
      </c>
      <c r="E158" s="226" t="s">
        <v>80</v>
      </c>
      <c r="F158" s="226" t="s">
        <v>93</v>
      </c>
      <c r="G158" s="226" t="s">
        <v>94</v>
      </c>
      <c r="H158" s="226" t="s">
        <v>95</v>
      </c>
      <c r="I158" s="226" t="s">
        <v>115</v>
      </c>
      <c r="J158" s="226" t="s">
        <v>105</v>
      </c>
      <c r="K158" s="226" t="s">
        <v>106</v>
      </c>
      <c r="L158" s="226"/>
      <c r="M158" s="275"/>
      <c r="N158" s="276"/>
      <c r="O158" s="276"/>
      <c r="P158" s="276"/>
      <c r="Q158" s="277"/>
      <c r="R158" s="249"/>
      <c r="S158" s="249"/>
      <c r="T158" s="249"/>
      <c r="U158" s="249"/>
      <c r="V158" s="249"/>
      <c r="W158" s="249"/>
      <c r="Y158" s="250"/>
      <c r="Z158" s="250"/>
      <c r="AA158" s="250"/>
      <c r="AB158" s="250"/>
      <c r="AC158" s="250"/>
      <c r="AD158" s="250"/>
      <c r="AE158" s="250"/>
      <c r="AF158" s="250"/>
      <c r="AG158" s="250"/>
      <c r="AH158" s="250"/>
      <c r="AI158" s="250"/>
      <c r="AJ158" s="250"/>
    </row>
    <row r="159" spans="2:47">
      <c r="B159" s="278" t="s">
        <v>116</v>
      </c>
      <c r="C159" s="212"/>
      <c r="D159" s="226" t="s">
        <v>71</v>
      </c>
      <c r="E159" s="226" t="s">
        <v>80</v>
      </c>
      <c r="F159" s="226" t="s">
        <v>93</v>
      </c>
      <c r="G159" s="226" t="s">
        <v>94</v>
      </c>
      <c r="H159" s="226" t="s">
        <v>98</v>
      </c>
      <c r="I159" s="226" t="s">
        <v>115</v>
      </c>
      <c r="J159" s="226" t="s">
        <v>105</v>
      </c>
      <c r="K159" s="226" t="s">
        <v>106</v>
      </c>
      <c r="L159" s="226"/>
      <c r="M159" s="279"/>
      <c r="N159" s="280"/>
      <c r="O159" s="280"/>
      <c r="P159" s="280"/>
      <c r="Q159" s="281"/>
      <c r="R159" s="249"/>
      <c r="S159" s="249"/>
      <c r="T159" s="249"/>
      <c r="U159" s="249"/>
      <c r="V159" s="249"/>
      <c r="W159" s="249"/>
      <c r="Y159" s="250"/>
      <c r="Z159" s="250"/>
      <c r="AA159" s="250"/>
      <c r="AB159" s="250"/>
      <c r="AC159" s="250"/>
      <c r="AD159" s="250"/>
      <c r="AE159" s="250"/>
      <c r="AF159" s="250"/>
      <c r="AG159" s="250"/>
      <c r="AH159" s="250"/>
      <c r="AI159" s="250"/>
      <c r="AJ159" s="250"/>
    </row>
    <row r="160" spans="2:47" ht="15.75" thickBot="1">
      <c r="B160" s="256" t="s">
        <v>117</v>
      </c>
      <c r="C160" s="257"/>
      <c r="D160" s="258" t="s">
        <v>71</v>
      </c>
      <c r="E160" s="258" t="s">
        <v>80</v>
      </c>
      <c r="F160" s="258" t="s">
        <v>93</v>
      </c>
      <c r="G160" s="258" t="s">
        <v>94</v>
      </c>
      <c r="H160" s="258" t="s">
        <v>100</v>
      </c>
      <c r="I160" s="258" t="s">
        <v>115</v>
      </c>
      <c r="J160" s="258" t="s">
        <v>105</v>
      </c>
      <c r="K160" s="258" t="s">
        <v>106</v>
      </c>
      <c r="L160" s="258"/>
      <c r="M160" s="298"/>
      <c r="N160" s="299"/>
      <c r="O160" s="299"/>
      <c r="P160" s="299"/>
      <c r="Q160" s="300"/>
      <c r="R160" s="249"/>
      <c r="S160" s="249"/>
      <c r="T160" s="249"/>
      <c r="U160" s="249"/>
      <c r="V160" s="249"/>
      <c r="W160" s="249"/>
      <c r="Y160" s="250"/>
      <c r="Z160" s="250"/>
      <c r="AA160" s="250"/>
      <c r="AB160" s="250"/>
      <c r="AC160" s="250"/>
      <c r="AD160" s="250"/>
      <c r="AE160" s="250"/>
      <c r="AF160" s="250"/>
      <c r="AG160" s="250"/>
      <c r="AH160" s="250"/>
      <c r="AI160" s="250"/>
      <c r="AJ160" s="250"/>
    </row>
    <row r="162" spans="2:59">
      <c r="AW162" s="109"/>
      <c r="AX162" s="109"/>
      <c r="AY162" s="109"/>
      <c r="AZ162" s="109"/>
      <c r="BA162" s="109"/>
      <c r="BB162" s="109"/>
      <c r="BC162" s="109"/>
    </row>
    <row r="163" spans="2:59">
      <c r="B163" s="109"/>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c r="AA163" s="109"/>
      <c r="AB163" s="109"/>
      <c r="AC163" s="109"/>
      <c r="AD163" s="109"/>
      <c r="AE163" s="109"/>
      <c r="AF163" s="109"/>
      <c r="AG163" s="109"/>
      <c r="AH163" s="109"/>
      <c r="AI163" s="109"/>
      <c r="AJ163" s="109"/>
      <c r="AK163" s="109"/>
      <c r="AL163" s="109"/>
      <c r="AM163" s="109"/>
      <c r="AN163" s="109"/>
      <c r="AO163" s="109"/>
      <c r="AW163" s="109"/>
      <c r="AX163" s="109"/>
      <c r="AY163" s="109"/>
      <c r="AZ163" s="109"/>
      <c r="BA163" s="109"/>
      <c r="BB163" s="109"/>
      <c r="BC163" s="109"/>
    </row>
    <row r="164" spans="2:59">
      <c r="B164" s="109"/>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c r="Z164" s="109"/>
      <c r="AA164" s="109"/>
      <c r="AB164" s="109"/>
      <c r="AC164" s="109"/>
      <c r="AD164" s="109"/>
      <c r="AE164" s="109"/>
      <c r="AF164" s="109"/>
      <c r="AG164" s="109"/>
      <c r="AH164" s="109"/>
      <c r="AI164" s="109"/>
      <c r="AJ164" s="109"/>
      <c r="AK164" s="109"/>
      <c r="AL164" s="109"/>
      <c r="AM164" s="109"/>
      <c r="AN164" s="109"/>
      <c r="AO164" s="109"/>
      <c r="AW164" s="109"/>
      <c r="AX164" s="109"/>
      <c r="AY164" s="109"/>
      <c r="AZ164" s="109"/>
      <c r="BA164" s="109"/>
      <c r="BB164" s="109"/>
      <c r="BC164" s="109"/>
    </row>
    <row r="165" spans="2:59">
      <c r="B165" s="109"/>
      <c r="C165" s="109"/>
      <c r="D165" s="109"/>
      <c r="E165" s="109"/>
      <c r="F165" s="109"/>
      <c r="G165" s="109"/>
      <c r="H165" s="109"/>
      <c r="I165" s="109"/>
      <c r="J165" s="109"/>
      <c r="K165" s="109"/>
      <c r="L165" s="109"/>
      <c r="M165" s="109"/>
      <c r="N165" s="109"/>
      <c r="O165" s="109"/>
      <c r="P165" s="109"/>
      <c r="Q165" s="109"/>
      <c r="R165" s="109"/>
      <c r="S165" s="109"/>
      <c r="T165" s="109"/>
      <c r="U165" s="109"/>
      <c r="V165" s="109"/>
      <c r="W165" s="109"/>
      <c r="X165" s="109"/>
      <c r="Y165" s="109"/>
      <c r="Z165" s="109"/>
      <c r="AA165" s="109"/>
      <c r="AB165" s="109"/>
      <c r="AC165" s="109"/>
      <c r="AD165" s="109"/>
      <c r="AE165" s="109"/>
      <c r="AF165" s="109"/>
      <c r="AG165" s="109"/>
      <c r="AH165" s="109"/>
      <c r="AI165" s="109"/>
      <c r="AJ165" s="109"/>
      <c r="AK165" s="109"/>
      <c r="AL165" s="109"/>
      <c r="AM165" s="109"/>
      <c r="AN165" s="109"/>
      <c r="AO165" s="109"/>
      <c r="AW165" s="109"/>
      <c r="AX165" s="109"/>
      <c r="AY165" s="109"/>
      <c r="AZ165" s="109"/>
      <c r="BA165" s="109"/>
      <c r="BB165" s="109"/>
      <c r="BC165" s="109"/>
    </row>
    <row r="166" spans="2:59">
      <c r="B166" s="109"/>
      <c r="C166" s="109"/>
      <c r="D166" s="109"/>
      <c r="E166" s="109"/>
      <c r="F166" s="109"/>
      <c r="G166" s="109"/>
      <c r="H166" s="109"/>
      <c r="I166" s="109"/>
      <c r="J166" s="109"/>
      <c r="K166" s="109"/>
      <c r="L166" s="109"/>
      <c r="M166" s="109"/>
      <c r="N166" s="109"/>
      <c r="O166" s="109"/>
      <c r="P166" s="109"/>
      <c r="Q166" s="109"/>
      <c r="R166" s="109"/>
      <c r="S166" s="109"/>
      <c r="T166" s="109"/>
      <c r="U166" s="109"/>
      <c r="V166" s="109"/>
      <c r="W166" s="109"/>
      <c r="X166" s="109"/>
      <c r="Y166" s="109"/>
      <c r="Z166" s="109"/>
      <c r="AA166" s="109"/>
      <c r="AB166" s="109"/>
      <c r="AC166" s="109"/>
      <c r="AD166" s="109"/>
      <c r="AE166" s="109"/>
      <c r="AF166" s="109"/>
      <c r="AG166" s="109"/>
      <c r="AH166" s="109"/>
      <c r="AI166" s="109"/>
      <c r="AJ166" s="109"/>
      <c r="AK166" s="109"/>
      <c r="AL166" s="109"/>
      <c r="AM166" s="109"/>
      <c r="AN166" s="109"/>
      <c r="AO166" s="109"/>
      <c r="AW166" s="109"/>
      <c r="AX166" s="109"/>
      <c r="AY166" s="109"/>
      <c r="AZ166" s="109"/>
      <c r="BA166" s="109"/>
      <c r="BB166" s="109"/>
      <c r="BC166" s="109"/>
    </row>
    <row r="167" spans="2:59">
      <c r="B167" s="109"/>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c r="Z167" s="109"/>
      <c r="AA167" s="109"/>
      <c r="AB167" s="109"/>
      <c r="AC167" s="109"/>
      <c r="AD167" s="109"/>
      <c r="AE167" s="109"/>
      <c r="AF167" s="109"/>
      <c r="AG167" s="109"/>
      <c r="AH167" s="109"/>
      <c r="AI167" s="109"/>
      <c r="AJ167" s="109"/>
      <c r="AK167" s="109"/>
      <c r="AL167" s="109"/>
      <c r="AM167" s="109"/>
      <c r="AN167" s="109"/>
      <c r="AO167" s="109"/>
      <c r="AQ167" s="109"/>
      <c r="AR167" s="109"/>
      <c r="AS167" s="109"/>
      <c r="AT167" s="109"/>
      <c r="AU167" s="109"/>
      <c r="AV167" s="109"/>
      <c r="AW167" s="109"/>
      <c r="AX167" s="109"/>
      <c r="AY167" s="109"/>
      <c r="AZ167" s="109"/>
      <c r="BA167" s="109"/>
      <c r="BB167" s="109"/>
      <c r="BC167" s="109"/>
    </row>
    <row r="168" spans="2:59" ht="15.75">
      <c r="B168" s="11" t="s">
        <v>118</v>
      </c>
      <c r="C168" s="11"/>
      <c r="D168" s="11"/>
      <c r="E168" s="11"/>
      <c r="F168" s="11"/>
      <c r="G168" s="11"/>
      <c r="H168" s="11"/>
      <c r="I168" s="11"/>
      <c r="J168" s="11"/>
      <c r="K168" s="11"/>
      <c r="L168" s="11"/>
      <c r="M168" s="11"/>
      <c r="N168" s="109"/>
      <c r="O168" s="109"/>
      <c r="P168" s="109"/>
      <c r="Q168" s="109"/>
      <c r="R168" s="109"/>
      <c r="S168" s="109"/>
      <c r="T168" s="109"/>
      <c r="U168" s="109"/>
      <c r="V168" s="109"/>
      <c r="W168" s="109"/>
      <c r="X168" s="109"/>
      <c r="Y168" s="109"/>
      <c r="Z168" s="109"/>
      <c r="AA168" s="109"/>
      <c r="AB168" s="109"/>
      <c r="AC168" s="109"/>
      <c r="AD168" s="109"/>
      <c r="AE168" s="109"/>
      <c r="AF168" s="109"/>
      <c r="AG168" s="109"/>
      <c r="AH168" s="109"/>
      <c r="AI168" s="109"/>
      <c r="AJ168" s="109"/>
      <c r="AK168" s="109"/>
      <c r="AL168" s="109"/>
      <c r="AM168" s="109"/>
      <c r="AN168" s="109"/>
      <c r="AO168" s="109"/>
      <c r="AP168" s="109"/>
      <c r="AQ168" s="109"/>
      <c r="AR168" s="109"/>
      <c r="AS168" s="109"/>
      <c r="AT168" s="109"/>
      <c r="AU168" s="109"/>
      <c r="AV168" s="109"/>
      <c r="AW168" s="109"/>
      <c r="AX168" s="109"/>
      <c r="AY168" s="109"/>
      <c r="AZ168" s="109"/>
      <c r="BA168" s="109"/>
      <c r="BB168" s="109"/>
      <c r="BC168" s="109"/>
      <c r="BD168" s="109"/>
    </row>
    <row r="169" spans="2:59" ht="15.75" thickBot="1">
      <c r="B169" s="301"/>
      <c r="C169" s="301"/>
      <c r="D169" s="301"/>
      <c r="E169" s="301"/>
      <c r="F169" s="301"/>
      <c r="G169" s="301"/>
      <c r="H169" s="301"/>
      <c r="I169" s="301"/>
      <c r="J169" s="301"/>
      <c r="K169" s="301"/>
      <c r="L169" s="301"/>
      <c r="M169" s="301"/>
      <c r="N169" s="302"/>
      <c r="O169" s="302"/>
      <c r="P169" s="302"/>
      <c r="Q169" s="302"/>
      <c r="R169" s="302"/>
      <c r="S169" s="303"/>
      <c r="T169" s="303"/>
      <c r="U169" s="303"/>
      <c r="V169" s="303"/>
      <c r="W169" s="303"/>
      <c r="X169" s="303"/>
      <c r="Y169" s="303"/>
      <c r="Z169" s="303"/>
      <c r="AA169" s="302"/>
      <c r="AB169" s="302"/>
      <c r="AC169" s="302"/>
      <c r="AD169" s="302"/>
      <c r="AE169" s="302"/>
      <c r="AF169" s="302"/>
      <c r="AG169" s="302"/>
      <c r="AH169" s="302"/>
      <c r="AI169" s="302"/>
      <c r="AJ169" s="302"/>
      <c r="AK169" s="109"/>
      <c r="AL169" s="109"/>
      <c r="AM169" s="109"/>
      <c r="AN169" s="109"/>
      <c r="AO169" s="109"/>
      <c r="AP169" s="109"/>
      <c r="AQ169" s="109"/>
      <c r="AR169" s="109"/>
      <c r="AS169" s="109"/>
      <c r="AT169" s="109"/>
      <c r="AU169" s="109"/>
      <c r="AV169" s="109"/>
      <c r="AW169" s="109"/>
      <c r="AX169" s="109"/>
      <c r="AY169" s="109"/>
      <c r="AZ169" s="109"/>
      <c r="BA169" s="109"/>
      <c r="BB169" s="109"/>
      <c r="BC169" s="109"/>
      <c r="BD169" s="109"/>
    </row>
    <row r="170" spans="2:59">
      <c r="B170" s="304" t="s">
        <v>119</v>
      </c>
      <c r="C170" s="305"/>
      <c r="D170" s="305"/>
      <c r="E170" s="305"/>
      <c r="F170" s="305"/>
      <c r="G170" s="305"/>
      <c r="H170" s="305"/>
      <c r="I170" s="305"/>
      <c r="J170" s="305"/>
      <c r="K170" s="305"/>
      <c r="L170" s="305"/>
      <c r="M170" s="306" t="str">
        <f t="array" ref="M170:Q170">Years</f>
        <v>2008/09</v>
      </c>
      <c r="N170" s="306" t="str">
        <v>2009/10</v>
      </c>
      <c r="O170" s="306" t="str">
        <v>2010/11</v>
      </c>
      <c r="P170" s="306" t="str">
        <v>2011/12</v>
      </c>
      <c r="Q170" s="307" t="str">
        <v>2012/13</v>
      </c>
      <c r="R170" s="308"/>
      <c r="S170" s="308"/>
      <c r="T170" s="308"/>
      <c r="U170" s="308"/>
      <c r="V170" s="308"/>
      <c r="W170" s="308"/>
      <c r="X170" s="308"/>
      <c r="Y170" s="308"/>
      <c r="Z170" s="309"/>
      <c r="AA170" s="309"/>
      <c r="AB170" s="309"/>
      <c r="AC170" s="309"/>
      <c r="AD170" s="309"/>
      <c r="AE170" s="309"/>
      <c r="AF170" s="309"/>
      <c r="AG170" s="309"/>
      <c r="AH170" s="309"/>
      <c r="AI170" s="309"/>
      <c r="AJ170" s="109"/>
      <c r="AK170" s="109"/>
      <c r="AL170" s="109"/>
      <c r="AM170" s="109"/>
      <c r="AN170" s="109"/>
      <c r="AO170" s="109"/>
      <c r="AP170" s="109"/>
      <c r="AQ170" s="109"/>
      <c r="AR170" s="109"/>
      <c r="AS170" s="109"/>
      <c r="AT170" s="109"/>
      <c r="AU170" s="109"/>
      <c r="AV170" s="109"/>
      <c r="AW170" s="109"/>
      <c r="AX170" s="109"/>
      <c r="AY170" s="109"/>
      <c r="AZ170" s="109"/>
      <c r="BA170" s="109"/>
      <c r="BB170" s="109"/>
      <c r="BC170" s="109"/>
    </row>
    <row r="171" spans="2:59" ht="15.75" thickBot="1">
      <c r="B171" s="310" t="s">
        <v>120</v>
      </c>
      <c r="C171" s="311"/>
      <c r="D171" s="311"/>
      <c r="E171" s="311"/>
      <c r="F171" s="311"/>
      <c r="G171" s="311"/>
      <c r="H171" s="311"/>
      <c r="I171" s="311"/>
      <c r="J171" s="311"/>
      <c r="K171" s="311"/>
      <c r="L171" s="311"/>
      <c r="M171" s="312" t="s">
        <v>121</v>
      </c>
      <c r="N171" s="312" t="s">
        <v>121</v>
      </c>
      <c r="O171" s="312" t="s">
        <v>121</v>
      </c>
      <c r="P171" s="312" t="s">
        <v>121</v>
      </c>
      <c r="Q171" s="313" t="s">
        <v>121</v>
      </c>
      <c r="R171" s="314"/>
      <c r="S171" s="314"/>
      <c r="T171" s="314"/>
      <c r="U171" s="314"/>
      <c r="V171" s="314"/>
      <c r="W171" s="314"/>
      <c r="X171" s="314"/>
      <c r="Y171" s="314"/>
      <c r="Z171" s="315"/>
      <c r="AA171" s="315"/>
      <c r="AB171" s="315"/>
      <c r="AC171" s="315"/>
      <c r="AD171" s="315"/>
      <c r="AE171" s="315"/>
      <c r="AF171" s="315"/>
      <c r="AG171" s="315"/>
      <c r="AH171" s="315"/>
      <c r="AI171" s="315"/>
      <c r="AJ171" s="109"/>
      <c r="AK171" s="109"/>
      <c r="AL171" s="109"/>
      <c r="AM171" s="109"/>
      <c r="AN171" s="109"/>
      <c r="AO171" s="109"/>
      <c r="AP171" s="109"/>
      <c r="AQ171" s="109"/>
      <c r="AR171" s="109"/>
      <c r="AS171" s="109"/>
      <c r="AT171" s="109"/>
      <c r="AU171" s="109"/>
      <c r="AV171" s="109"/>
      <c r="AW171" s="109"/>
      <c r="AX171" s="109"/>
      <c r="AY171" s="109"/>
      <c r="AZ171" s="109"/>
      <c r="BA171" s="109"/>
      <c r="BB171" s="109"/>
      <c r="BC171" s="109"/>
    </row>
    <row r="172" spans="2:59" ht="15.75">
      <c r="B172" s="316" t="s">
        <v>122</v>
      </c>
      <c r="C172" s="317"/>
      <c r="D172" s="317"/>
      <c r="E172" s="317"/>
      <c r="F172" s="317"/>
      <c r="G172" s="317"/>
      <c r="H172" s="317"/>
      <c r="I172" s="317"/>
      <c r="J172" s="317"/>
      <c r="K172" s="317"/>
      <c r="L172" s="317"/>
      <c r="M172" s="318"/>
      <c r="N172" s="318"/>
      <c r="O172" s="318"/>
      <c r="P172" s="318"/>
      <c r="Q172" s="319"/>
      <c r="R172" s="320"/>
      <c r="S172" s="320"/>
      <c r="T172" s="320"/>
      <c r="U172" s="320"/>
      <c r="V172" s="320"/>
      <c r="W172" s="320"/>
      <c r="X172" s="320"/>
      <c r="Y172" s="320"/>
      <c r="Z172" s="321"/>
      <c r="AA172" s="321"/>
      <c r="AB172" s="321"/>
      <c r="AC172" s="321"/>
      <c r="AD172" s="321"/>
      <c r="AE172" s="321"/>
      <c r="AF172" s="321"/>
      <c r="AG172" s="321"/>
      <c r="AH172" s="321"/>
      <c r="AI172" s="321"/>
      <c r="AJ172" s="109"/>
      <c r="AK172" s="109"/>
      <c r="AL172" s="109"/>
      <c r="AM172" s="109"/>
      <c r="AN172" s="109"/>
      <c r="AO172" s="109"/>
      <c r="AP172" s="109"/>
      <c r="AQ172" s="109"/>
      <c r="AV172" s="109"/>
      <c r="AW172" s="109"/>
      <c r="AX172" s="109"/>
      <c r="AY172" s="109"/>
      <c r="AZ172" s="109"/>
      <c r="BA172" s="109"/>
      <c r="BB172" s="109"/>
      <c r="BC172" s="109"/>
      <c r="BD172" s="109"/>
      <c r="BE172" s="109"/>
      <c r="BF172" s="109"/>
      <c r="BG172" s="109"/>
    </row>
    <row r="173" spans="2:59" ht="15.75">
      <c r="B173" s="316" t="s">
        <v>123</v>
      </c>
      <c r="C173" s="317"/>
      <c r="D173" s="317"/>
      <c r="E173" s="317"/>
      <c r="F173" s="317"/>
      <c r="G173" s="317"/>
      <c r="H173" s="317"/>
      <c r="I173" s="317"/>
      <c r="J173" s="317"/>
      <c r="K173" s="317"/>
      <c r="L173" s="317"/>
      <c r="M173" s="318"/>
      <c r="N173" s="318"/>
      <c r="O173" s="318"/>
      <c r="P173" s="318"/>
      <c r="Q173" s="319"/>
      <c r="R173" s="320"/>
      <c r="S173" s="320"/>
      <c r="T173" s="320"/>
      <c r="U173" s="320"/>
      <c r="V173" s="320"/>
      <c r="W173" s="320"/>
      <c r="X173" s="320"/>
      <c r="Y173" s="320"/>
      <c r="Z173" s="321"/>
      <c r="AA173" s="321"/>
      <c r="AB173" s="321"/>
      <c r="AC173" s="321"/>
      <c r="AD173" s="321"/>
      <c r="AE173" s="321"/>
      <c r="AF173" s="321"/>
      <c r="AG173" s="321"/>
      <c r="AH173" s="321"/>
      <c r="AI173" s="321"/>
      <c r="AJ173" s="109"/>
      <c r="AK173" s="109"/>
      <c r="AL173" s="109"/>
      <c r="AM173" s="109"/>
      <c r="AN173" s="109"/>
      <c r="AO173" s="109"/>
      <c r="AP173" s="109"/>
      <c r="AQ173" s="109"/>
    </row>
    <row r="174" spans="2:59" ht="33" customHeight="1">
      <c r="B174" s="322" t="s">
        <v>82</v>
      </c>
      <c r="C174" s="323"/>
      <c r="D174" s="323"/>
      <c r="E174" s="323"/>
      <c r="F174" s="323"/>
      <c r="G174" s="323"/>
      <c r="H174" s="323"/>
      <c r="I174" s="323"/>
      <c r="J174" s="323"/>
      <c r="K174" s="323"/>
      <c r="L174" s="323"/>
      <c r="M174" s="318"/>
      <c r="N174" s="318"/>
      <c r="O174" s="318"/>
      <c r="P174" s="318"/>
      <c r="Q174" s="319"/>
      <c r="R174" s="320"/>
      <c r="S174" s="320"/>
      <c r="T174" s="320"/>
      <c r="U174" s="320"/>
      <c r="V174" s="320"/>
      <c r="W174" s="320"/>
      <c r="X174" s="320"/>
      <c r="Y174" s="320"/>
      <c r="Z174" s="321"/>
      <c r="AA174" s="321"/>
      <c r="AB174" s="321"/>
      <c r="AC174" s="321"/>
      <c r="AD174" s="321"/>
      <c r="AE174" s="321"/>
      <c r="AF174" s="321"/>
      <c r="AG174" s="321"/>
      <c r="AH174" s="321"/>
      <c r="AI174" s="321"/>
      <c r="AJ174" s="109"/>
      <c r="AK174" s="109"/>
      <c r="AL174" s="109"/>
      <c r="AM174" s="109"/>
      <c r="AN174" s="109"/>
      <c r="AO174" s="109"/>
      <c r="AP174" s="109"/>
      <c r="AQ174" s="109"/>
    </row>
    <row r="175" spans="2:59" ht="15.75">
      <c r="B175" s="322" t="s">
        <v>124</v>
      </c>
      <c r="C175" s="323"/>
      <c r="D175" s="323"/>
      <c r="E175" s="323"/>
      <c r="F175" s="323"/>
      <c r="G175" s="323"/>
      <c r="H175" s="323"/>
      <c r="I175" s="323"/>
      <c r="J175" s="323"/>
      <c r="K175" s="323"/>
      <c r="L175" s="323"/>
      <c r="M175" s="318"/>
      <c r="N175" s="318"/>
      <c r="O175" s="318"/>
      <c r="P175" s="318"/>
      <c r="Q175" s="319"/>
      <c r="R175" s="320"/>
      <c r="S175" s="320"/>
      <c r="T175" s="320"/>
      <c r="U175" s="320"/>
      <c r="V175" s="320"/>
      <c r="W175" s="320"/>
      <c r="X175" s="320"/>
      <c r="Y175" s="320"/>
      <c r="Z175" s="321"/>
      <c r="AA175" s="321"/>
      <c r="AB175" s="321"/>
      <c r="AC175" s="321"/>
      <c r="AD175" s="321"/>
      <c r="AE175" s="321"/>
      <c r="AF175" s="321"/>
      <c r="AG175" s="321"/>
      <c r="AH175" s="321"/>
      <c r="AI175" s="321"/>
      <c r="AJ175" s="109"/>
      <c r="AK175" s="109"/>
      <c r="AL175" s="109"/>
      <c r="AM175" s="109"/>
      <c r="AN175" s="109"/>
      <c r="AO175" s="109"/>
      <c r="AP175" s="109"/>
      <c r="AQ175" s="109"/>
    </row>
    <row r="176" spans="2:59" ht="15.75">
      <c r="B176" s="316" t="s">
        <v>125</v>
      </c>
      <c r="C176" s="317"/>
      <c r="D176" s="317"/>
      <c r="E176" s="317"/>
      <c r="F176" s="317"/>
      <c r="G176" s="317"/>
      <c r="H176" s="317"/>
      <c r="I176" s="317"/>
      <c r="J176" s="317"/>
      <c r="K176" s="317"/>
      <c r="L176" s="317"/>
      <c r="M176" s="318"/>
      <c r="N176" s="318"/>
      <c r="O176" s="318"/>
      <c r="P176" s="318"/>
      <c r="Q176" s="319"/>
      <c r="R176" s="320"/>
      <c r="S176" s="320"/>
      <c r="T176" s="320"/>
      <c r="U176" s="320"/>
      <c r="V176" s="320"/>
      <c r="W176" s="320"/>
      <c r="X176" s="320"/>
      <c r="Y176" s="320"/>
      <c r="Z176" s="321"/>
      <c r="AA176" s="321"/>
      <c r="AB176" s="321"/>
      <c r="AC176" s="321"/>
      <c r="AD176" s="321"/>
      <c r="AE176" s="321"/>
      <c r="AF176" s="321"/>
      <c r="AG176" s="321"/>
      <c r="AH176" s="321"/>
      <c r="AI176" s="321"/>
      <c r="AJ176" s="109"/>
      <c r="AK176" s="109"/>
      <c r="AL176" s="109"/>
      <c r="AM176" s="109"/>
      <c r="AN176" s="109"/>
      <c r="AO176" s="109"/>
      <c r="AP176" s="109"/>
      <c r="AQ176" s="109"/>
    </row>
    <row r="177" spans="2:43" ht="15.75">
      <c r="B177" s="316" t="s">
        <v>126</v>
      </c>
      <c r="C177" s="317"/>
      <c r="D177" s="317"/>
      <c r="E177" s="317"/>
      <c r="F177" s="317"/>
      <c r="G177" s="317"/>
      <c r="H177" s="317"/>
      <c r="I177" s="317"/>
      <c r="J177" s="317"/>
      <c r="K177" s="317"/>
      <c r="L177" s="317"/>
      <c r="M177" s="318"/>
      <c r="N177" s="318"/>
      <c r="O177" s="318"/>
      <c r="P177" s="318"/>
      <c r="Q177" s="319"/>
      <c r="R177" s="320"/>
      <c r="S177" s="320"/>
      <c r="T177" s="320"/>
      <c r="U177" s="320"/>
      <c r="V177" s="320"/>
      <c r="W177" s="320"/>
      <c r="X177" s="320"/>
      <c r="Y177" s="320"/>
      <c r="Z177" s="321"/>
      <c r="AA177" s="321"/>
      <c r="AB177" s="321"/>
      <c r="AC177" s="321"/>
      <c r="AD177" s="321"/>
      <c r="AE177" s="321"/>
      <c r="AF177" s="321"/>
      <c r="AG177" s="321"/>
      <c r="AH177" s="321"/>
      <c r="AI177" s="321"/>
      <c r="AJ177" s="109"/>
      <c r="AK177" s="109"/>
      <c r="AL177" s="109"/>
      <c r="AM177" s="109"/>
      <c r="AN177" s="109"/>
      <c r="AO177" s="109"/>
      <c r="AP177" s="109"/>
      <c r="AQ177" s="109"/>
    </row>
    <row r="178" spans="2:43" ht="15.75">
      <c r="B178" s="316" t="s">
        <v>113</v>
      </c>
      <c r="C178" s="317"/>
      <c r="D178" s="317"/>
      <c r="E178" s="317"/>
      <c r="F178" s="317"/>
      <c r="G178" s="317"/>
      <c r="H178" s="317"/>
      <c r="I178" s="317"/>
      <c r="J178" s="317"/>
      <c r="K178" s="317"/>
      <c r="L178" s="317"/>
      <c r="M178" s="318"/>
      <c r="N178" s="318"/>
      <c r="O178" s="318"/>
      <c r="P178" s="318"/>
      <c r="Q178" s="319"/>
      <c r="R178" s="320"/>
      <c r="S178" s="320"/>
      <c r="T178" s="320"/>
      <c r="U178" s="320"/>
      <c r="V178" s="320"/>
      <c r="W178" s="320"/>
      <c r="X178" s="320"/>
      <c r="Y178" s="320"/>
      <c r="Z178" s="321"/>
      <c r="AA178" s="321"/>
      <c r="AB178" s="321"/>
      <c r="AC178" s="321"/>
      <c r="AD178" s="321"/>
      <c r="AE178" s="321"/>
      <c r="AF178" s="321"/>
      <c r="AG178" s="321"/>
      <c r="AH178" s="321"/>
      <c r="AI178" s="321"/>
      <c r="AJ178" s="109"/>
      <c r="AK178" s="109"/>
      <c r="AL178" s="109"/>
      <c r="AM178" s="109"/>
      <c r="AN178" s="109"/>
      <c r="AO178" s="109"/>
      <c r="AP178" s="109"/>
      <c r="AQ178" s="109"/>
    </row>
    <row r="179" spans="2:43" ht="15.75">
      <c r="B179" s="316" t="s">
        <v>127</v>
      </c>
      <c r="C179" s="317"/>
      <c r="D179" s="317"/>
      <c r="E179" s="317"/>
      <c r="F179" s="317"/>
      <c r="G179" s="317"/>
      <c r="H179" s="317"/>
      <c r="I179" s="317"/>
      <c r="J179" s="317"/>
      <c r="K179" s="317"/>
      <c r="L179" s="317"/>
      <c r="M179" s="318"/>
      <c r="N179" s="318"/>
      <c r="O179" s="318"/>
      <c r="P179" s="318"/>
      <c r="Q179" s="319"/>
      <c r="R179" s="320"/>
      <c r="S179" s="320"/>
      <c r="T179" s="320"/>
      <c r="U179" s="320"/>
      <c r="V179" s="320"/>
      <c r="W179" s="320"/>
      <c r="X179" s="320"/>
      <c r="Y179" s="320"/>
      <c r="Z179" s="321"/>
      <c r="AA179" s="321"/>
      <c r="AB179" s="321"/>
      <c r="AC179" s="321"/>
      <c r="AD179" s="321"/>
      <c r="AE179" s="321"/>
      <c r="AF179" s="321"/>
      <c r="AG179" s="321"/>
      <c r="AH179" s="321"/>
      <c r="AI179" s="321"/>
      <c r="AO179" s="109"/>
      <c r="AP179" s="109"/>
      <c r="AQ179" s="109"/>
    </row>
    <row r="180" spans="2:43" ht="15" customHeight="1" thickBot="1">
      <c r="B180" s="324" t="s">
        <v>128</v>
      </c>
      <c r="C180" s="325"/>
      <c r="D180" s="325"/>
      <c r="E180" s="325"/>
      <c r="F180" s="325"/>
      <c r="G180" s="325"/>
      <c r="H180" s="325"/>
      <c r="I180" s="325"/>
      <c r="J180" s="325"/>
      <c r="K180" s="325"/>
      <c r="L180" s="325"/>
      <c r="M180" s="326"/>
      <c r="N180" s="326"/>
      <c r="O180" s="326"/>
      <c r="P180" s="326"/>
      <c r="Q180" s="327"/>
      <c r="R180" s="320"/>
      <c r="S180" s="320"/>
      <c r="T180" s="320"/>
      <c r="U180" s="320"/>
      <c r="V180" s="320"/>
      <c r="W180" s="320"/>
      <c r="X180" s="320"/>
      <c r="Y180" s="320"/>
      <c r="Z180" s="321"/>
      <c r="AA180" s="321"/>
      <c r="AB180" s="321"/>
      <c r="AC180" s="321"/>
      <c r="AD180" s="321"/>
      <c r="AE180" s="321"/>
      <c r="AF180" s="321"/>
      <c r="AG180" s="321"/>
      <c r="AH180" s="321"/>
      <c r="AI180" s="321"/>
      <c r="AO180" s="109"/>
    </row>
    <row r="181" spans="2:43" ht="15" customHeight="1"/>
  </sheetData>
  <sheetProtection formatCells="0" insertRows="0"/>
  <mergeCells count="20">
    <mergeCell ref="R72:T72"/>
    <mergeCell ref="U72:W72"/>
    <mergeCell ref="X72:Z72"/>
    <mergeCell ref="AL72:AM72"/>
    <mergeCell ref="AN11:AO11"/>
    <mergeCell ref="R11:S11"/>
    <mergeCell ref="T11:U11"/>
    <mergeCell ref="V11:X11"/>
    <mergeCell ref="Y11:Z11"/>
    <mergeCell ref="AK11:AL11"/>
    <mergeCell ref="B71:Q71"/>
    <mergeCell ref="R71:AM71"/>
    <mergeCell ref="AN71:AO71"/>
    <mergeCell ref="AR71:AS71"/>
    <mergeCell ref="AU71:AV71"/>
    <mergeCell ref="B10:U10"/>
    <mergeCell ref="V10:AO10"/>
    <mergeCell ref="AP10:AQ10"/>
    <mergeCell ref="AT10:AU10"/>
    <mergeCell ref="AW10:AX10"/>
  </mergeCells>
  <dataValidations count="5">
    <dataValidation type="list" allowBlank="1" showInputMessage="1" showErrorMessage="1" error="Please select an item from the drop down list _x000a_     - 132_x000a_     - 66_x000a_     - 33_x000a_     - Other - specify" sqref="P74:P129">
      <formula1>"132,66,Other - specify"</formula1>
    </dataValidation>
    <dataValidation type="list" allowBlank="1" showInputMessage="1" showErrorMessage="1" error="Please select an item from the drop down list _x000a_     - Demand growth_x000a_     - Voltage issues_x000a_     - Reactive power issue_x000a_     - Fault level issues_x000a_     - Safety_x000a_     - Environment_x000a_     - Other - specify" sqref="O74:O129 P13:P66">
      <formula1>"Demand growth,Voltage issues,Reactive power issue,Fault level issues,Safety,Environment,Other - specify"</formula1>
    </dataValidation>
    <dataValidation type="list" allowBlank="1" showInputMessage="1" showErrorMessage="1" error="Please select an item from the drop down list " sqref="N74:N129">
      <formula1>$K$1:$W$1</formula1>
    </dataValidation>
    <dataValidation type="list" allowBlank="1" showInputMessage="1" showErrorMessage="1" error="Please select an item from the drop down list _x000a_     - Subtransmission substation_x000a_     - Zone substation_x000a_     - Switching station_x000a_     - Other - specify" sqref="M13:M66">
      <formula1>"Subtransmission substation,Zone substation,Switching station,Other - specify"</formula1>
    </dataValidation>
    <dataValidation type="list" allowBlank="1" showInputMessage="1" showErrorMessage="1" error="Please select an item from the drop down list _x000a_     - New substation establishment_x000a_     - Substation upgrade - capacity_x000a_     - Substation upgrade - voltage_x000a_     - Other - specify" sqref="O13:O66">
      <formula1>"New substation establishment,Substation upgrade - capacity,Substation upgrade - voltage,Other - specify"</formula1>
    </dataValidation>
  </dataValidations>
  <pageMargins left="0.70866141732283472" right="0.70866141732283472" top="0.74803149606299213" bottom="0.74803149606299213" header="0.31496062992125984" footer="0.31496062992125984"/>
  <pageSetup paperSize="8" scale="27" fitToHeight="0" orientation="landscape" r:id="rId1"/>
  <headerFooter>
    <oddHeader>&amp;C2.3 Augex (Estimate)- Real values&amp;REECL 0913 CARIN_T2.3 AGX A1</oddHeader>
    <oddFooter>&amp;R&amp;P/&amp;N</oddFooter>
  </headerFooter>
  <rowBreaks count="1" manualBreakCount="1">
    <brk id="131" max="49" man="1"/>
  </rowBreaks>
  <colBreaks count="1" manualBreakCount="1">
    <brk id="60" max="99"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fitToPage="1"/>
  </sheetPr>
  <dimension ref="B1:BY181"/>
  <sheetViews>
    <sheetView showGridLines="0" tabSelected="1" view="pageBreakPreview" topLeftCell="A69" zoomScale="70" zoomScaleNormal="85" zoomScaleSheetLayoutView="70" workbookViewId="0">
      <selection activeCell="N116" sqref="N116"/>
    </sheetView>
  </sheetViews>
  <sheetFormatPr defaultColWidth="9.140625" defaultRowHeight="15"/>
  <cols>
    <col min="1" max="1" width="18" style="4" customWidth="1"/>
    <col min="2" max="2" width="82.28515625" style="4" customWidth="1"/>
    <col min="3" max="3" width="17.42578125" style="4" hidden="1" customWidth="1"/>
    <col min="4" max="4" width="15.7109375" style="4" hidden="1" customWidth="1"/>
    <col min="5" max="5" width="25" style="4" hidden="1" customWidth="1"/>
    <col min="6" max="6" width="30.5703125" style="4" hidden="1" customWidth="1"/>
    <col min="7" max="7" width="22.85546875" style="4" hidden="1" customWidth="1"/>
    <col min="8" max="8" width="28.28515625" style="4" hidden="1" customWidth="1"/>
    <col min="9" max="9" width="22.5703125" style="4" hidden="1" customWidth="1"/>
    <col min="10" max="12" width="19.7109375" style="4" hidden="1" customWidth="1"/>
    <col min="13" max="13" width="19.85546875" style="4" customWidth="1"/>
    <col min="14" max="14" width="20.140625" style="4" customWidth="1"/>
    <col min="15" max="25" width="19.42578125" style="4" customWidth="1"/>
    <col min="26" max="26" width="80.42578125" style="4" customWidth="1"/>
    <col min="27" max="27" width="18.28515625" style="4" hidden="1" customWidth="1"/>
    <col min="28" max="36" width="19.42578125" style="4" hidden="1" customWidth="1"/>
    <col min="37" max="41" width="22.5703125" style="4" customWidth="1"/>
    <col min="42" max="47" width="18.7109375" style="4" customWidth="1"/>
    <col min="48" max="50" width="15.7109375" style="4" customWidth="1"/>
    <col min="51" max="51" width="15.7109375" style="4" hidden="1" customWidth="1"/>
    <col min="52" max="161" width="15.7109375" style="4" customWidth="1"/>
    <col min="162" max="16384" width="9.140625" style="4"/>
  </cols>
  <sheetData>
    <row r="1" spans="2:77" ht="24" customHeight="1">
      <c r="B1" s="1" t="s">
        <v>0</v>
      </c>
      <c r="C1" s="1"/>
      <c r="D1" s="1"/>
      <c r="E1" s="1"/>
      <c r="F1" s="1"/>
      <c r="G1" s="1"/>
      <c r="H1" s="1"/>
      <c r="I1" s="1"/>
      <c r="J1" s="1"/>
      <c r="K1" s="2" t="s">
        <v>1</v>
      </c>
      <c r="L1" s="2" t="s">
        <v>2</v>
      </c>
      <c r="M1" s="2" t="s">
        <v>3</v>
      </c>
      <c r="N1" s="2" t="s">
        <v>4</v>
      </c>
      <c r="O1" s="2" t="s">
        <v>5</v>
      </c>
      <c r="P1" s="2" t="s">
        <v>6</v>
      </c>
      <c r="Q1" s="2" t="s">
        <v>7</v>
      </c>
      <c r="R1" s="2" t="s">
        <v>8</v>
      </c>
      <c r="S1" s="2" t="s">
        <v>9</v>
      </c>
      <c r="T1" s="2" t="s">
        <v>10</v>
      </c>
      <c r="U1" s="2" t="s">
        <v>11</v>
      </c>
      <c r="V1" s="2" t="s">
        <v>12</v>
      </c>
      <c r="W1" s="2" t="s">
        <v>13</v>
      </c>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row>
    <row r="2" spans="2:77" ht="24" customHeight="1">
      <c r="B2" s="5"/>
      <c r="C2" s="5"/>
      <c r="D2" s="5"/>
      <c r="E2" s="5"/>
      <c r="F2" s="5"/>
      <c r="G2" s="5"/>
      <c r="H2" s="5"/>
      <c r="I2" s="5"/>
      <c r="J2" s="5"/>
      <c r="K2" s="5"/>
      <c r="L2" s="5"/>
      <c r="M2" s="5"/>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row>
    <row r="3" spans="2:77" ht="24" customHeight="1">
      <c r="B3" s="1"/>
      <c r="C3" s="1"/>
      <c r="D3" s="1"/>
      <c r="E3" s="1"/>
      <c r="F3" s="1"/>
      <c r="G3" s="1"/>
      <c r="H3" s="1"/>
      <c r="I3" s="1"/>
      <c r="J3" s="1"/>
      <c r="K3" s="1"/>
      <c r="L3" s="1"/>
      <c r="M3" s="1"/>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7"/>
      <c r="BO3" s="7"/>
      <c r="BP3" s="7"/>
      <c r="BQ3" s="7"/>
      <c r="BR3" s="7"/>
      <c r="BS3" s="7"/>
      <c r="BT3" s="7"/>
      <c r="BU3" s="7"/>
      <c r="BV3" s="7"/>
      <c r="BW3" s="7"/>
      <c r="BX3" s="7"/>
      <c r="BY3" s="7"/>
    </row>
    <row r="4" spans="2:77" ht="24" customHeight="1">
      <c r="B4" s="8" t="s">
        <v>14</v>
      </c>
      <c r="C4" s="8"/>
      <c r="D4" s="8"/>
      <c r="E4" s="8"/>
      <c r="F4" s="8"/>
      <c r="G4" s="8"/>
      <c r="H4" s="8"/>
      <c r="I4" s="8"/>
      <c r="J4" s="8"/>
      <c r="K4" s="8"/>
      <c r="L4" s="8"/>
      <c r="M4" s="8"/>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10"/>
      <c r="BF4" s="10"/>
      <c r="BG4" s="10"/>
      <c r="BH4" s="10"/>
      <c r="BI4" s="10"/>
      <c r="BJ4" s="10"/>
      <c r="BK4" s="10"/>
      <c r="BL4" s="10"/>
      <c r="BM4" s="10"/>
    </row>
    <row r="7" spans="2:77" ht="15.75">
      <c r="B7" s="11" t="s">
        <v>15</v>
      </c>
      <c r="C7" s="11"/>
      <c r="D7" s="11"/>
      <c r="E7" s="11"/>
      <c r="F7" s="11"/>
      <c r="G7" s="11"/>
      <c r="H7" s="11"/>
      <c r="I7" s="11"/>
      <c r="J7" s="11"/>
      <c r="K7" s="11"/>
      <c r="L7" s="11"/>
      <c r="M7" s="11"/>
      <c r="N7" s="12"/>
      <c r="O7" s="12"/>
      <c r="P7" s="12"/>
      <c r="Q7" s="12"/>
      <c r="R7" s="11"/>
      <c r="S7" s="11"/>
      <c r="T7" s="11"/>
      <c r="U7" s="11"/>
      <c r="V7" s="11"/>
      <c r="W7" s="11"/>
      <c r="X7" s="11"/>
      <c r="Y7" s="11"/>
      <c r="Z7" s="11"/>
      <c r="AA7" s="11"/>
      <c r="AB7" s="11"/>
      <c r="AC7" s="11"/>
      <c r="AD7" s="11"/>
      <c r="AE7" s="11"/>
      <c r="AF7" s="11"/>
      <c r="AG7" s="11"/>
      <c r="AH7" s="11"/>
      <c r="AI7" s="11"/>
      <c r="AJ7" s="11"/>
      <c r="AK7" s="12"/>
      <c r="AL7" s="12"/>
      <c r="AM7" s="12"/>
      <c r="AN7" s="12"/>
      <c r="AO7" s="12"/>
      <c r="AP7" s="12"/>
      <c r="AQ7" s="12"/>
      <c r="AR7" s="12"/>
      <c r="AS7" s="12"/>
      <c r="AT7" s="12"/>
      <c r="AU7" s="12"/>
      <c r="AV7" s="12"/>
      <c r="AW7" s="12"/>
      <c r="AX7" s="12"/>
      <c r="AY7" s="12"/>
      <c r="AZ7" s="12"/>
      <c r="BA7" s="12"/>
      <c r="BB7" s="12"/>
      <c r="BC7" s="12"/>
      <c r="BD7" s="12"/>
      <c r="BE7" s="12"/>
      <c r="BF7" s="12"/>
      <c r="BG7" s="12"/>
      <c r="BH7" s="12"/>
    </row>
    <row r="8" spans="2:77">
      <c r="B8" s="13" t="s">
        <v>16</v>
      </c>
      <c r="C8" s="13"/>
      <c r="D8" s="13"/>
      <c r="E8" s="13"/>
      <c r="F8" s="13"/>
      <c r="G8" s="13"/>
      <c r="H8" s="13"/>
      <c r="I8" s="13"/>
      <c r="J8" s="13"/>
      <c r="K8" s="13"/>
      <c r="L8" s="13"/>
      <c r="M8" s="13"/>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row>
    <row r="9" spans="2:77" ht="18.75" thickBot="1">
      <c r="B9" s="15"/>
      <c r="C9" s="15"/>
      <c r="D9" s="15"/>
      <c r="E9" s="15"/>
      <c r="F9" s="15"/>
      <c r="G9" s="15"/>
      <c r="H9" s="15"/>
      <c r="I9" s="15"/>
      <c r="J9" s="15"/>
      <c r="K9" s="15"/>
      <c r="L9" s="15"/>
      <c r="M9" s="15"/>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row>
    <row r="10" spans="2:77" ht="15.75" customHeight="1" thickBot="1">
      <c r="B10" s="483" t="s">
        <v>17</v>
      </c>
      <c r="C10" s="484"/>
      <c r="D10" s="484"/>
      <c r="E10" s="484"/>
      <c r="F10" s="484"/>
      <c r="G10" s="484"/>
      <c r="H10" s="484"/>
      <c r="I10" s="484"/>
      <c r="J10" s="484"/>
      <c r="K10" s="484"/>
      <c r="L10" s="484"/>
      <c r="M10" s="484"/>
      <c r="N10" s="484"/>
      <c r="O10" s="484"/>
      <c r="P10" s="484"/>
      <c r="Q10" s="484"/>
      <c r="R10" s="484"/>
      <c r="S10" s="484"/>
      <c r="T10" s="484"/>
      <c r="U10" s="485"/>
      <c r="V10" s="486" t="s">
        <v>18</v>
      </c>
      <c r="W10" s="487"/>
      <c r="X10" s="487"/>
      <c r="Y10" s="487"/>
      <c r="Z10" s="487"/>
      <c r="AA10" s="487"/>
      <c r="AB10" s="487"/>
      <c r="AC10" s="487"/>
      <c r="AD10" s="487"/>
      <c r="AE10" s="487"/>
      <c r="AF10" s="487"/>
      <c r="AG10" s="487"/>
      <c r="AH10" s="487"/>
      <c r="AI10" s="487"/>
      <c r="AJ10" s="487"/>
      <c r="AK10" s="487"/>
      <c r="AL10" s="487"/>
      <c r="AM10" s="487"/>
      <c r="AN10" s="487"/>
      <c r="AO10" s="488"/>
      <c r="AP10" s="489" t="s">
        <v>19</v>
      </c>
      <c r="AQ10" s="490"/>
      <c r="AR10" s="16"/>
      <c r="AS10" s="16"/>
      <c r="AT10" s="489" t="s">
        <v>20</v>
      </c>
      <c r="AU10" s="490"/>
      <c r="AV10" s="328"/>
      <c r="AW10" s="491" t="s">
        <v>21</v>
      </c>
      <c r="AX10" s="492"/>
      <c r="AZ10" s="18"/>
      <c r="BA10" s="18"/>
      <c r="BB10" s="18"/>
      <c r="BC10" s="18"/>
      <c r="BD10" s="18"/>
      <c r="BE10" s="18"/>
      <c r="BF10" s="18"/>
      <c r="BG10" s="18"/>
      <c r="BH10" s="18"/>
      <c r="BI10" s="18"/>
      <c r="BJ10" s="18"/>
      <c r="BK10" s="18"/>
      <c r="BL10" s="18"/>
      <c r="BM10" s="18"/>
    </row>
    <row r="11" spans="2:77" ht="40.5" customHeight="1">
      <c r="B11" s="19" t="s">
        <v>22</v>
      </c>
      <c r="C11" s="20"/>
      <c r="D11" s="20"/>
      <c r="E11" s="20"/>
      <c r="F11" s="20"/>
      <c r="G11" s="20"/>
      <c r="H11" s="20"/>
      <c r="I11" s="20"/>
      <c r="J11" s="20"/>
      <c r="K11" s="20"/>
      <c r="L11" s="20"/>
      <c r="M11" s="21" t="s">
        <v>23</v>
      </c>
      <c r="N11" s="21" t="s">
        <v>24</v>
      </c>
      <c r="O11" s="21" t="s">
        <v>25</v>
      </c>
      <c r="P11" s="21" t="s">
        <v>26</v>
      </c>
      <c r="Q11" s="22" t="s">
        <v>27</v>
      </c>
      <c r="R11" s="480" t="s">
        <v>28</v>
      </c>
      <c r="S11" s="481"/>
      <c r="T11" s="480" t="s">
        <v>29</v>
      </c>
      <c r="U11" s="482"/>
      <c r="V11" s="475" t="s">
        <v>30</v>
      </c>
      <c r="W11" s="476"/>
      <c r="X11" s="477"/>
      <c r="Y11" s="478" t="s">
        <v>31</v>
      </c>
      <c r="Z11" s="477"/>
      <c r="AA11" s="329"/>
      <c r="AB11" s="329"/>
      <c r="AC11" s="329"/>
      <c r="AD11" s="329"/>
      <c r="AE11" s="329"/>
      <c r="AF11" s="329"/>
      <c r="AG11" s="329"/>
      <c r="AH11" s="329"/>
      <c r="AI11" s="329"/>
      <c r="AJ11" s="329"/>
      <c r="AK11" s="478" t="s">
        <v>32</v>
      </c>
      <c r="AL11" s="477"/>
      <c r="AM11" s="24" t="s">
        <v>33</v>
      </c>
      <c r="AN11" s="478" t="s">
        <v>34</v>
      </c>
      <c r="AO11" s="479"/>
      <c r="AP11" s="25" t="s">
        <v>35</v>
      </c>
      <c r="AQ11" s="26" t="s">
        <v>36</v>
      </c>
      <c r="AR11" s="27" t="s">
        <v>37</v>
      </c>
      <c r="AS11" s="27" t="s">
        <v>38</v>
      </c>
      <c r="AT11" s="28" t="s">
        <v>39</v>
      </c>
      <c r="AU11" s="29" t="s">
        <v>40</v>
      </c>
      <c r="AV11" s="30" t="s">
        <v>41</v>
      </c>
      <c r="AW11" s="31" t="s">
        <v>42</v>
      </c>
      <c r="AX11" s="32" t="s">
        <v>43</v>
      </c>
      <c r="AZ11" s="33"/>
      <c r="BA11" s="34"/>
      <c r="BB11" s="33"/>
      <c r="BC11" s="33"/>
      <c r="BD11" s="33"/>
    </row>
    <row r="12" spans="2:77" ht="26.25" thickBot="1">
      <c r="B12" s="35"/>
      <c r="C12" s="36"/>
      <c r="D12" s="36"/>
      <c r="E12" s="36"/>
      <c r="F12" s="36"/>
      <c r="G12" s="36"/>
      <c r="H12" s="36"/>
      <c r="I12" s="36"/>
      <c r="J12" s="36"/>
      <c r="K12" s="36"/>
      <c r="L12" s="36"/>
      <c r="M12" s="37" t="s">
        <v>44</v>
      </c>
      <c r="N12" s="37"/>
      <c r="O12" s="37" t="s">
        <v>44</v>
      </c>
      <c r="P12" s="37" t="s">
        <v>44</v>
      </c>
      <c r="Q12" s="38"/>
      <c r="R12" s="37" t="s">
        <v>45</v>
      </c>
      <c r="S12" s="37" t="s">
        <v>46</v>
      </c>
      <c r="T12" s="37" t="s">
        <v>45</v>
      </c>
      <c r="U12" s="39" t="s">
        <v>46</v>
      </c>
      <c r="V12" s="36" t="s">
        <v>47</v>
      </c>
      <c r="W12" s="37" t="s">
        <v>48</v>
      </c>
      <c r="X12" s="37" t="s">
        <v>49</v>
      </c>
      <c r="Y12" s="37" t="s">
        <v>47</v>
      </c>
      <c r="Z12" s="37" t="s">
        <v>49</v>
      </c>
      <c r="AA12" s="37"/>
      <c r="AB12" s="37"/>
      <c r="AC12" s="37"/>
      <c r="AD12" s="37"/>
      <c r="AE12" s="37"/>
      <c r="AF12" s="37"/>
      <c r="AG12" s="37"/>
      <c r="AH12" s="37"/>
      <c r="AI12" s="37"/>
      <c r="AJ12" s="37"/>
      <c r="AK12" s="37" t="s">
        <v>50</v>
      </c>
      <c r="AL12" s="37" t="s">
        <v>49</v>
      </c>
      <c r="AM12" s="37" t="s">
        <v>49</v>
      </c>
      <c r="AN12" s="37" t="s">
        <v>51</v>
      </c>
      <c r="AO12" s="40" t="s">
        <v>49</v>
      </c>
      <c r="AP12" s="35" t="s">
        <v>49</v>
      </c>
      <c r="AQ12" s="39" t="s">
        <v>49</v>
      </c>
      <c r="AR12" s="41"/>
      <c r="AS12" s="41"/>
      <c r="AT12" s="37" t="s">
        <v>49</v>
      </c>
      <c r="AU12" s="40" t="s">
        <v>49</v>
      </c>
      <c r="AV12" s="42" t="s">
        <v>49</v>
      </c>
      <c r="AW12" s="36" t="s">
        <v>49</v>
      </c>
      <c r="AX12" s="39" t="s">
        <v>49</v>
      </c>
      <c r="AZ12" s="33"/>
      <c r="BA12" s="43"/>
      <c r="BB12" s="33"/>
      <c r="BC12" s="33"/>
      <c r="BD12" s="33"/>
    </row>
    <row r="13" spans="2:77">
      <c r="B13" s="350">
        <f>+'2.3 Augex (A) - Nominal values'!B13</f>
        <v>82566965</v>
      </c>
      <c r="C13" s="44"/>
      <c r="D13" s="44"/>
      <c r="E13" s="44"/>
      <c r="F13" s="44"/>
      <c r="G13" s="44"/>
      <c r="H13" s="44"/>
      <c r="I13" s="44"/>
      <c r="J13" s="44"/>
      <c r="K13" s="44"/>
      <c r="L13" s="44"/>
      <c r="M13" s="45"/>
      <c r="N13" s="357"/>
      <c r="O13" s="45"/>
      <c r="P13" s="45"/>
      <c r="Q13" s="46"/>
      <c r="R13" s="45"/>
      <c r="S13" s="45"/>
      <c r="T13" s="45"/>
      <c r="U13" s="47"/>
      <c r="V13" s="48"/>
      <c r="W13" s="49"/>
      <c r="X13" s="50">
        <f>+'2.3 Augex (A) - Nominal values'!X13/'2.3 Augex (C)- Nominal values'!AR13*'Cost incurred - Real Value'!V12</f>
        <v>0</v>
      </c>
      <c r="Y13" s="45"/>
      <c r="Z13" s="50">
        <f>+'2.3 Augex (A) - Nominal values'!Z13/'2.3 Augex (C)- Nominal values'!AR13*'Cost incurred - Real Value'!V12</f>
        <v>0</v>
      </c>
      <c r="AA13" s="50"/>
      <c r="AB13" s="50"/>
      <c r="AC13" s="50"/>
      <c r="AD13" s="50"/>
      <c r="AE13" s="50"/>
      <c r="AF13" s="50"/>
      <c r="AG13" s="50"/>
      <c r="AH13" s="50"/>
      <c r="AI13" s="50"/>
      <c r="AJ13" s="50"/>
      <c r="AK13" s="49"/>
      <c r="AL13" s="50">
        <f>+'2.3 Augex (A) - Nominal values'!AL13/'2.3 Augex (C)- Nominal values'!$AR13*'Cost incurred - Real Value'!$V12</f>
        <v>0</v>
      </c>
      <c r="AM13" s="50">
        <f>+'2.3 Augex (A) - Nominal values'!AM13/'2.3 Augex (C)- Nominal values'!$AR13*'Cost incurred - Real Value'!$V12</f>
        <v>0</v>
      </c>
      <c r="AN13" s="45"/>
      <c r="AO13" s="50">
        <f>+'2.3 Augex (A) - Nominal values'!AO13/'2.3 Augex (C)- Nominal values'!$AR13*'Cost incurred - Real Value'!$V12</f>
        <v>5682233.9318627538</v>
      </c>
      <c r="AP13" s="50">
        <f>+'2.3 Augex (A) - Nominal values'!AP13/'2.3 Augex (C)- Nominal values'!$AR13*'Cost incurred - Real Value'!$V12</f>
        <v>1439801.2831087867</v>
      </c>
      <c r="AQ13" s="50">
        <f>+'2.3 Augex (A) - Nominal values'!AQ13/'2.3 Augex (C)- Nominal values'!$AR13*'Cost incurred - Real Value'!$V12</f>
        <v>1571757.5776519147</v>
      </c>
      <c r="AR13" s="511">
        <f>SUM(X13,Z13,AL13,AM13,AO13,AP13,AQ13)</f>
        <v>8693792.7926234547</v>
      </c>
      <c r="AS13" s="54"/>
      <c r="AT13" s="52"/>
      <c r="AU13" s="51"/>
      <c r="AV13" s="50">
        <f>+'2.3 Augex (A) - Nominal values'!AV13/'2.3 Augex (C)- Nominal values'!$AR13*'Cost incurred - Real Value'!$V12</f>
        <v>4042793.8765111868</v>
      </c>
      <c r="AW13" s="52">
        <f>+'Cost incurred - Real Value'!V133</f>
        <v>6056.2303256110363</v>
      </c>
      <c r="AX13" s="51">
        <f>+'Cost incurred - Real Value'!V191</f>
        <v>0</v>
      </c>
      <c r="AY13" s="4" t="str">
        <f>IF(B13='2.3 Augex (A) - Nominal values'!B13,"Yes","No")</f>
        <v>Yes</v>
      </c>
      <c r="AZ13" s="33"/>
      <c r="BA13" s="56"/>
      <c r="BB13" s="33"/>
      <c r="BC13" s="33"/>
      <c r="BD13" s="33"/>
    </row>
    <row r="14" spans="2:77">
      <c r="B14" s="350">
        <f>+'2.3 Augex (A) - Nominal values'!B14</f>
        <v>81642836</v>
      </c>
      <c r="C14" s="58"/>
      <c r="D14" s="58"/>
      <c r="E14" s="58"/>
      <c r="F14" s="58"/>
      <c r="G14" s="58"/>
      <c r="H14" s="58"/>
      <c r="I14" s="58"/>
      <c r="J14" s="58"/>
      <c r="K14" s="58"/>
      <c r="L14" s="58"/>
      <c r="M14" s="59"/>
      <c r="N14" s="60"/>
      <c r="O14" s="61"/>
      <c r="P14" s="61"/>
      <c r="Q14" s="60"/>
      <c r="R14" s="61"/>
      <c r="S14" s="61"/>
      <c r="T14" s="61"/>
      <c r="U14" s="62"/>
      <c r="V14" s="63"/>
      <c r="W14" s="64"/>
      <c r="X14" s="369">
        <f>+'2.3 Augex (A) - Nominal values'!X14/'2.3 Augex (C)- Nominal values'!AR14*'Cost incurred - Real Value'!V13</f>
        <v>0</v>
      </c>
      <c r="Y14" s="61"/>
      <c r="Z14" s="369">
        <f>+'2.3 Augex (A) - Nominal values'!Z14/'2.3 Augex (C)- Nominal values'!AR14*'Cost incurred - Real Value'!V13</f>
        <v>0</v>
      </c>
      <c r="AA14" s="65"/>
      <c r="AB14" s="65"/>
      <c r="AC14" s="65"/>
      <c r="AD14" s="65"/>
      <c r="AE14" s="65"/>
      <c r="AF14" s="65"/>
      <c r="AG14" s="65"/>
      <c r="AH14" s="65"/>
      <c r="AI14" s="65"/>
      <c r="AJ14" s="65"/>
      <c r="AK14" s="64"/>
      <c r="AL14" s="369">
        <f>+'2.3 Augex (A) - Nominal values'!AL14/'2.3 Augex (C)- Nominal values'!$AR14*'Cost incurred - Real Value'!$V13</f>
        <v>0</v>
      </c>
      <c r="AM14" s="369">
        <f>+'2.3 Augex (A) - Nominal values'!AM14/'2.3 Augex (C)- Nominal values'!$AR14*'Cost incurred - Real Value'!$V13</f>
        <v>0</v>
      </c>
      <c r="AN14" s="375"/>
      <c r="AO14" s="369">
        <f>+'2.3 Augex (A) - Nominal values'!AO14/'2.3 Augex (C)- Nominal values'!$AR14*'Cost incurred - Real Value'!$V13</f>
        <v>3237852.9090751582</v>
      </c>
      <c r="AP14" s="369">
        <f>+'2.3 Augex (A) - Nominal values'!AP14/'2.3 Augex (C)- Nominal values'!$AR14*'Cost incurred - Real Value'!$V13</f>
        <v>0</v>
      </c>
      <c r="AQ14" s="369">
        <f>+'2.3 Augex (A) - Nominal values'!AQ14/'2.3 Augex (C)- Nominal values'!$AR14*'Cost incurred - Real Value'!$V13</f>
        <v>170658.02684115461</v>
      </c>
      <c r="AR14" s="447">
        <f t="shared" ref="AR14:AR64" si="0">SUM(X14,Z14,AL14,AM14,AO14,AP14,AQ14)</f>
        <v>3408510.935916313</v>
      </c>
      <c r="AS14" s="512"/>
      <c r="AT14" s="403"/>
      <c r="AU14" s="513"/>
      <c r="AV14" s="369">
        <f>+'2.3 Augex (A) - Nominal values'!AV14/'2.3 Augex (C)- Nominal values'!$AR14*'Cost incurred - Real Value'!$V13</f>
        <v>2332336.8444998241</v>
      </c>
      <c r="AW14" s="403">
        <f>+'Cost incurred - Real Value'!V134</f>
        <v>0</v>
      </c>
      <c r="AX14" s="513">
        <f>+'Cost incurred - Real Value'!V192</f>
        <v>0</v>
      </c>
      <c r="AY14" s="4" t="str">
        <f>IF(B14='2.3 Augex (A) - Nominal values'!B14,"Yes","No")</f>
        <v>Yes</v>
      </c>
      <c r="AZ14" s="33"/>
      <c r="BA14" s="56"/>
      <c r="BB14" s="33"/>
      <c r="BC14" s="33"/>
      <c r="BD14" s="33"/>
    </row>
    <row r="15" spans="2:77">
      <c r="B15" s="350" t="str">
        <f>+'2.3 Augex (A) - Nominal values'!B15</f>
        <v>82647119</v>
      </c>
      <c r="C15" s="58"/>
      <c r="D15" s="58"/>
      <c r="E15" s="58"/>
      <c r="F15" s="58"/>
      <c r="G15" s="58"/>
      <c r="H15" s="58"/>
      <c r="I15" s="58"/>
      <c r="J15" s="58"/>
      <c r="K15" s="58"/>
      <c r="L15" s="58"/>
      <c r="M15" s="59"/>
      <c r="N15" s="60"/>
      <c r="O15" s="61"/>
      <c r="P15" s="61"/>
      <c r="Q15" s="60"/>
      <c r="R15" s="61"/>
      <c r="S15" s="61"/>
      <c r="T15" s="61"/>
      <c r="U15" s="62"/>
      <c r="V15" s="63"/>
      <c r="W15" s="64"/>
      <c r="X15" s="369">
        <f>+'2.3 Augex (A) - Nominal values'!X15/'2.3 Augex (C)- Nominal values'!AR15*'Cost incurred - Real Value'!V14</f>
        <v>0</v>
      </c>
      <c r="Y15" s="61"/>
      <c r="Z15" s="369">
        <f>+'2.3 Augex (A) - Nominal values'!Z15/'2.3 Augex (C)- Nominal values'!AR15*'Cost incurred - Real Value'!V14</f>
        <v>0</v>
      </c>
      <c r="AA15" s="65"/>
      <c r="AB15" s="65"/>
      <c r="AC15" s="65"/>
      <c r="AD15" s="65"/>
      <c r="AE15" s="65"/>
      <c r="AF15" s="65"/>
      <c r="AG15" s="65"/>
      <c r="AH15" s="65"/>
      <c r="AI15" s="65"/>
      <c r="AJ15" s="65"/>
      <c r="AK15" s="64"/>
      <c r="AL15" s="369">
        <f>+'2.3 Augex (A) - Nominal values'!AL15/'2.3 Augex (C)- Nominal values'!$AR15*'Cost incurred - Real Value'!$V14</f>
        <v>0</v>
      </c>
      <c r="AM15" s="369">
        <f>+'2.3 Augex (A) - Nominal values'!AM15/'2.3 Augex (C)- Nominal values'!$AR15*'Cost incurred - Real Value'!$V14</f>
        <v>0</v>
      </c>
      <c r="AN15" s="375"/>
      <c r="AO15" s="369">
        <f>+'2.3 Augex (A) - Nominal values'!AO15/'2.3 Augex (C)- Nominal values'!$AR15*'Cost incurred - Real Value'!$V14</f>
        <v>1187182.9857591568</v>
      </c>
      <c r="AP15" s="369">
        <f>+'2.3 Augex (A) - Nominal values'!AP15/'2.3 Augex (C)- Nominal values'!$AR15*'Cost incurred - Real Value'!$V14</f>
        <v>0</v>
      </c>
      <c r="AQ15" s="369">
        <f>+'2.3 Augex (A) - Nominal values'!AQ15/'2.3 Augex (C)- Nominal values'!$AR15*'Cost incurred - Real Value'!$V14</f>
        <v>199581.10662638035</v>
      </c>
      <c r="AR15" s="447">
        <f t="shared" si="0"/>
        <v>1386764.092385537</v>
      </c>
      <c r="AS15" s="514"/>
      <c r="AT15" s="403"/>
      <c r="AU15" s="513"/>
      <c r="AV15" s="369">
        <f>+'2.3 Augex (A) - Nominal values'!AV15/'2.3 Augex (C)- Nominal values'!$AR15*'Cost incurred - Real Value'!$V14</f>
        <v>539414.19151500124</v>
      </c>
      <c r="AW15" s="403">
        <f>+'Cost incurred - Real Value'!V135</f>
        <v>1239573.4971844249</v>
      </c>
      <c r="AX15" s="513">
        <f>+'Cost incurred - Real Value'!V193</f>
        <v>4632906.1991635393</v>
      </c>
      <c r="AY15" s="4" t="str">
        <f>IF(B15='2.3 Augex (A) - Nominal values'!B15,"Yes","No")</f>
        <v>Yes</v>
      </c>
      <c r="AZ15" s="33"/>
      <c r="BA15" s="56"/>
      <c r="BB15" s="33"/>
      <c r="BC15" s="33"/>
      <c r="BD15" s="33"/>
    </row>
    <row r="16" spans="2:77">
      <c r="B16" s="350" t="str">
        <f>+'2.3 Augex (A) - Nominal values'!B16</f>
        <v>82750215</v>
      </c>
      <c r="C16" s="58"/>
      <c r="D16" s="58"/>
      <c r="E16" s="58"/>
      <c r="F16" s="58"/>
      <c r="G16" s="58"/>
      <c r="H16" s="58"/>
      <c r="I16" s="58"/>
      <c r="J16" s="58"/>
      <c r="K16" s="58"/>
      <c r="L16" s="58"/>
      <c r="M16" s="59"/>
      <c r="N16" s="72"/>
      <c r="O16" s="61"/>
      <c r="P16" s="61"/>
      <c r="Q16" s="60"/>
      <c r="R16" s="61"/>
      <c r="S16" s="61"/>
      <c r="T16" s="61"/>
      <c r="U16" s="62"/>
      <c r="V16" s="63"/>
      <c r="W16" s="64"/>
      <c r="X16" s="369">
        <f>+'2.3 Augex (A) - Nominal values'!X16/'2.3 Augex (C)- Nominal values'!AR16*'Cost incurred - Real Value'!V15</f>
        <v>0</v>
      </c>
      <c r="Y16" s="61"/>
      <c r="Z16" s="369">
        <f>+'2.3 Augex (A) - Nominal values'!Z16/'2.3 Augex (C)- Nominal values'!AR16*'Cost incurred - Real Value'!V15</f>
        <v>0</v>
      </c>
      <c r="AA16" s="65"/>
      <c r="AB16" s="65"/>
      <c r="AC16" s="65"/>
      <c r="AD16" s="65"/>
      <c r="AE16" s="65"/>
      <c r="AF16" s="65"/>
      <c r="AG16" s="65"/>
      <c r="AH16" s="65"/>
      <c r="AI16" s="65"/>
      <c r="AJ16" s="65"/>
      <c r="AK16" s="64"/>
      <c r="AL16" s="369">
        <f>+'2.3 Augex (A) - Nominal values'!AL16/'2.3 Augex (C)- Nominal values'!$AR16*'Cost incurred - Real Value'!$V15</f>
        <v>0</v>
      </c>
      <c r="AM16" s="369">
        <f>+'2.3 Augex (A) - Nominal values'!AM16/'2.3 Augex (C)- Nominal values'!$AR16*'Cost incurred - Real Value'!$V15</f>
        <v>0</v>
      </c>
      <c r="AN16" s="375"/>
      <c r="AO16" s="369">
        <f>+'2.3 Augex (A) - Nominal values'!AO16/'2.3 Augex (C)- Nominal values'!$AR16*'Cost incurred - Real Value'!$V15</f>
        <v>5459514.5467561595</v>
      </c>
      <c r="AP16" s="369">
        <f>+'2.3 Augex (A) - Nominal values'!AP16/'2.3 Augex (C)- Nominal values'!$AR16*'Cost incurred - Real Value'!$V15</f>
        <v>5643557.6851516226</v>
      </c>
      <c r="AQ16" s="369">
        <f>+'2.3 Augex (A) - Nominal values'!AQ16/'2.3 Augex (C)- Nominal values'!$AR16*'Cost incurred - Real Value'!$V15</f>
        <v>270121.01945713547</v>
      </c>
      <c r="AR16" s="447">
        <f t="shared" si="0"/>
        <v>11373193.251364917</v>
      </c>
      <c r="AS16" s="514"/>
      <c r="AT16" s="403"/>
      <c r="AU16" s="513"/>
      <c r="AV16" s="369">
        <f>+'2.3 Augex (A) - Nominal values'!AV16/'2.3 Augex (C)- Nominal values'!$AR16*'Cost incurred - Real Value'!$V15</f>
        <v>9537268.7721386328</v>
      </c>
      <c r="AW16" s="403">
        <f>+'Cost incurred - Real Value'!V136</f>
        <v>131672.48961970911</v>
      </c>
      <c r="AX16" s="513">
        <f>+'Cost incurred - Real Value'!V194</f>
        <v>56431.486671334002</v>
      </c>
      <c r="AY16" s="4" t="str">
        <f>IF(B16='2.3 Augex (A) - Nominal values'!B16,"Yes","No")</f>
        <v>Yes</v>
      </c>
      <c r="AZ16" s="33"/>
      <c r="BA16" s="56"/>
      <c r="BB16" s="33"/>
      <c r="BC16" s="33"/>
      <c r="BD16" s="33"/>
    </row>
    <row r="17" spans="2:56">
      <c r="B17" s="350">
        <f>+'2.3 Augex (A) - Nominal values'!B17</f>
        <v>50086704</v>
      </c>
      <c r="C17" s="58"/>
      <c r="D17" s="58"/>
      <c r="E17" s="58"/>
      <c r="F17" s="58"/>
      <c r="G17" s="58"/>
      <c r="H17" s="58"/>
      <c r="I17" s="58"/>
      <c r="J17" s="58"/>
      <c r="K17" s="58"/>
      <c r="L17" s="58"/>
      <c r="M17" s="59"/>
      <c r="N17" s="72"/>
      <c r="O17" s="61"/>
      <c r="P17" s="61"/>
      <c r="Q17" s="60"/>
      <c r="R17" s="61"/>
      <c r="S17" s="61"/>
      <c r="T17" s="61"/>
      <c r="U17" s="62"/>
      <c r="V17" s="63"/>
      <c r="W17" s="64"/>
      <c r="X17" s="369">
        <f>+'2.3 Augex (A) - Nominal values'!X17/'2.3 Augex (C)- Nominal values'!AR17*'Cost incurred - Real Value'!V16</f>
        <v>0</v>
      </c>
      <c r="Y17" s="61"/>
      <c r="Z17" s="369">
        <f>+'2.3 Augex (A) - Nominal values'!Z17/'2.3 Augex (C)- Nominal values'!AR17*'Cost incurred - Real Value'!V16</f>
        <v>0</v>
      </c>
      <c r="AA17" s="65"/>
      <c r="AB17" s="65"/>
      <c r="AC17" s="65"/>
      <c r="AD17" s="65"/>
      <c r="AE17" s="65"/>
      <c r="AF17" s="65"/>
      <c r="AG17" s="65"/>
      <c r="AH17" s="65"/>
      <c r="AI17" s="65"/>
      <c r="AJ17" s="65"/>
      <c r="AK17" s="64"/>
      <c r="AL17" s="369">
        <f>+'2.3 Augex (A) - Nominal values'!AL17/'2.3 Augex (C)- Nominal values'!$AR17*'Cost incurred - Real Value'!$V16</f>
        <v>0</v>
      </c>
      <c r="AM17" s="369">
        <f>+'2.3 Augex (A) - Nominal values'!AM17/'2.3 Augex (C)- Nominal values'!$AR17*'Cost incurred - Real Value'!$V16</f>
        <v>0</v>
      </c>
      <c r="AN17" s="375"/>
      <c r="AO17" s="369">
        <f>+'2.3 Augex (A) - Nominal values'!AO17/'2.3 Augex (C)- Nominal values'!$AR17*'Cost incurred - Real Value'!$V16</f>
        <v>4448508.9916823441</v>
      </c>
      <c r="AP17" s="369">
        <f>+'2.3 Augex (A) - Nominal values'!AP17/'2.3 Augex (C)- Nominal values'!$AR17*'Cost incurred - Real Value'!$V16</f>
        <v>1944774.9145193738</v>
      </c>
      <c r="AQ17" s="369">
        <f>+'2.3 Augex (A) - Nominal values'!AQ17/'2.3 Augex (C)- Nominal values'!$AR17*'Cost incurred - Real Value'!$V16</f>
        <v>0</v>
      </c>
      <c r="AR17" s="447">
        <f t="shared" si="0"/>
        <v>6393283.9062017184</v>
      </c>
      <c r="AS17" s="514"/>
      <c r="AT17" s="403"/>
      <c r="AU17" s="513"/>
      <c r="AV17" s="369">
        <f>+'2.3 Augex (A) - Nominal values'!AV17/'2.3 Augex (C)- Nominal values'!$AR17*'Cost incurred - Real Value'!$V16</f>
        <v>5902358.7926850105</v>
      </c>
      <c r="AW17" s="403">
        <f>+'Cost incurred - Real Value'!V137</f>
        <v>0</v>
      </c>
      <c r="AX17" s="513">
        <f>+'Cost incurred - Real Value'!V195</f>
        <v>0</v>
      </c>
      <c r="AY17" s="4" t="str">
        <f>IF(B17='2.3 Augex (A) - Nominal values'!B17,"Yes","No")</f>
        <v>Yes</v>
      </c>
      <c r="AZ17" s="33"/>
      <c r="BA17" s="56"/>
      <c r="BB17" s="33"/>
      <c r="BC17" s="33"/>
      <c r="BD17" s="33"/>
    </row>
    <row r="18" spans="2:56">
      <c r="B18" s="350">
        <f>+'2.3 Augex (A) - Nominal values'!B18</f>
        <v>81518239</v>
      </c>
      <c r="C18" s="58"/>
      <c r="D18" s="58"/>
      <c r="E18" s="58"/>
      <c r="F18" s="58"/>
      <c r="G18" s="58"/>
      <c r="H18" s="58"/>
      <c r="I18" s="58"/>
      <c r="J18" s="58"/>
      <c r="K18" s="58"/>
      <c r="L18" s="58"/>
      <c r="M18" s="59"/>
      <c r="N18" s="72"/>
      <c r="O18" s="61"/>
      <c r="P18" s="61"/>
      <c r="Q18" s="72"/>
      <c r="R18" s="61"/>
      <c r="S18" s="61"/>
      <c r="T18" s="61"/>
      <c r="U18" s="62"/>
      <c r="V18" s="63"/>
      <c r="W18" s="64"/>
      <c r="X18" s="369">
        <f>+'2.3 Augex (A) - Nominal values'!X18/'2.3 Augex (C)- Nominal values'!AR18*'Cost incurred - Real Value'!V17</f>
        <v>0</v>
      </c>
      <c r="Y18" s="61"/>
      <c r="Z18" s="369">
        <f>+'2.3 Augex (A) - Nominal values'!Z18/'2.3 Augex (C)- Nominal values'!AR18*'Cost incurred - Real Value'!V17</f>
        <v>0</v>
      </c>
      <c r="AA18" s="65"/>
      <c r="AB18" s="65"/>
      <c r="AC18" s="65"/>
      <c r="AD18" s="65"/>
      <c r="AE18" s="65"/>
      <c r="AF18" s="65"/>
      <c r="AG18" s="65"/>
      <c r="AH18" s="65"/>
      <c r="AI18" s="65"/>
      <c r="AJ18" s="65"/>
      <c r="AK18" s="64"/>
      <c r="AL18" s="369">
        <f>+'2.3 Augex (A) - Nominal values'!AL18/'2.3 Augex (C)- Nominal values'!$AR18*'Cost incurred - Real Value'!$V17</f>
        <v>0</v>
      </c>
      <c r="AM18" s="369">
        <f>+'2.3 Augex (A) - Nominal values'!AM18/'2.3 Augex (C)- Nominal values'!$AR18*'Cost incurred - Real Value'!$V17</f>
        <v>0</v>
      </c>
      <c r="AN18" s="375"/>
      <c r="AO18" s="369">
        <f>+'2.3 Augex (A) - Nominal values'!AO18/'2.3 Augex (C)- Nominal values'!$AR18*'Cost incurred - Real Value'!$V17</f>
        <v>2099938.6880378812</v>
      </c>
      <c r="AP18" s="369">
        <f>+'2.3 Augex (A) - Nominal values'!AP18/'2.3 Augex (C)- Nominal values'!$AR18*'Cost incurred - Real Value'!$V17</f>
        <v>2145150.2242695922</v>
      </c>
      <c r="AQ18" s="369">
        <f>+'2.3 Augex (A) - Nominal values'!AQ18/'2.3 Augex (C)- Nominal values'!$AR18*'Cost incurred - Real Value'!$V17</f>
        <v>11172.12337734693</v>
      </c>
      <c r="AR18" s="447">
        <f t="shared" si="0"/>
        <v>4256261.0356848203</v>
      </c>
      <c r="AS18" s="514"/>
      <c r="AT18" s="403"/>
      <c r="AU18" s="513"/>
      <c r="AV18" s="369">
        <f>+'2.3 Augex (A) - Nominal values'!AV18/'2.3 Augex (C)- Nominal values'!$AR18*'Cost incurred - Real Value'!$V17</f>
        <v>268047.7134353962</v>
      </c>
      <c r="AW18" s="403">
        <f>+'Cost incurred - Real Value'!V138</f>
        <v>0</v>
      </c>
      <c r="AX18" s="513">
        <f>+'Cost incurred - Real Value'!V196</f>
        <v>0</v>
      </c>
      <c r="AY18" s="4" t="str">
        <f>IF(B18='2.3 Augex (A) - Nominal values'!B18,"Yes","No")</f>
        <v>Yes</v>
      </c>
      <c r="AZ18" s="33"/>
      <c r="BA18" s="56"/>
      <c r="BB18" s="33"/>
      <c r="BC18" s="33"/>
      <c r="BD18" s="33"/>
    </row>
    <row r="19" spans="2:56">
      <c r="B19" s="350">
        <f>+'2.3 Augex (A) - Nominal values'!B19</f>
        <v>60331401</v>
      </c>
      <c r="C19" s="58"/>
      <c r="D19" s="58"/>
      <c r="E19" s="58"/>
      <c r="F19" s="58"/>
      <c r="G19" s="58"/>
      <c r="H19" s="58"/>
      <c r="I19" s="58"/>
      <c r="J19" s="58"/>
      <c r="K19" s="58"/>
      <c r="L19" s="58"/>
      <c r="M19" s="59"/>
      <c r="N19" s="72"/>
      <c r="O19" s="61"/>
      <c r="P19" s="61"/>
      <c r="Q19" s="72"/>
      <c r="R19" s="61"/>
      <c r="S19" s="61"/>
      <c r="T19" s="61"/>
      <c r="U19" s="62"/>
      <c r="V19" s="63"/>
      <c r="W19" s="64"/>
      <c r="X19" s="369">
        <f>+'2.3 Augex (A) - Nominal values'!X19/'2.3 Augex (C)- Nominal values'!AR19*'Cost incurred - Real Value'!V18</f>
        <v>0</v>
      </c>
      <c r="Y19" s="61"/>
      <c r="Z19" s="369">
        <f>+'2.3 Augex (A) - Nominal values'!Z19/'2.3 Augex (C)- Nominal values'!AR19*'Cost incurred - Real Value'!V18</f>
        <v>0</v>
      </c>
      <c r="AA19" s="65"/>
      <c r="AB19" s="65"/>
      <c r="AC19" s="65"/>
      <c r="AD19" s="65"/>
      <c r="AE19" s="65"/>
      <c r="AF19" s="65"/>
      <c r="AG19" s="65"/>
      <c r="AH19" s="65"/>
      <c r="AI19" s="65"/>
      <c r="AJ19" s="65"/>
      <c r="AK19" s="64"/>
      <c r="AL19" s="369">
        <f>+'2.3 Augex (A) - Nominal values'!AL19/'2.3 Augex (C)- Nominal values'!$AR19*'Cost incurred - Real Value'!$V18</f>
        <v>0</v>
      </c>
      <c r="AM19" s="369">
        <f>+'2.3 Augex (A) - Nominal values'!AM19/'2.3 Augex (C)- Nominal values'!$AR19*'Cost incurred - Real Value'!$V18</f>
        <v>0</v>
      </c>
      <c r="AN19" s="375"/>
      <c r="AO19" s="369">
        <f>+'2.3 Augex (A) - Nominal values'!AO19/'2.3 Augex (C)- Nominal values'!$AR19*'Cost incurred - Real Value'!$V18</f>
        <v>13629017.659054128</v>
      </c>
      <c r="AP19" s="369">
        <f>+'2.3 Augex (A) - Nominal values'!AP19/'2.3 Augex (C)- Nominal values'!$AR19*'Cost incurred - Real Value'!$V18</f>
        <v>0</v>
      </c>
      <c r="AQ19" s="369">
        <f>+'2.3 Augex (A) - Nominal values'!AQ19/'2.3 Augex (C)- Nominal values'!$AR19*'Cost incurred - Real Value'!$V18</f>
        <v>1217485.8179580674</v>
      </c>
      <c r="AR19" s="447">
        <f t="shared" si="0"/>
        <v>14846503.477012197</v>
      </c>
      <c r="AS19" s="514"/>
      <c r="AT19" s="403"/>
      <c r="AU19" s="513"/>
      <c r="AV19" s="369">
        <f>+'2.3 Augex (A) - Nominal values'!AV19/'2.3 Augex (C)- Nominal values'!$AR19*'Cost incurred - Real Value'!$V18</f>
        <v>10814133.04453758</v>
      </c>
      <c r="AW19" s="403">
        <f>+'Cost incurred - Real Value'!V139</f>
        <v>0</v>
      </c>
      <c r="AX19" s="513">
        <f>+'Cost incurred - Real Value'!V197</f>
        <v>0</v>
      </c>
      <c r="AY19" s="4" t="str">
        <f>IF(B19='2.3 Augex (A) - Nominal values'!B19,"Yes","No")</f>
        <v>Yes</v>
      </c>
      <c r="AZ19" s="33"/>
      <c r="BA19" s="56"/>
      <c r="BB19" s="33"/>
      <c r="BC19" s="33"/>
      <c r="BD19" s="33"/>
    </row>
    <row r="20" spans="2:56">
      <c r="B20" s="350">
        <f>+'2.3 Augex (A) - Nominal values'!B20</f>
        <v>60330485</v>
      </c>
      <c r="C20" s="58"/>
      <c r="D20" s="58"/>
      <c r="E20" s="58"/>
      <c r="F20" s="58"/>
      <c r="G20" s="58"/>
      <c r="H20" s="58"/>
      <c r="I20" s="58"/>
      <c r="J20" s="58"/>
      <c r="K20" s="58"/>
      <c r="L20" s="58"/>
      <c r="M20" s="59"/>
      <c r="N20" s="72"/>
      <c r="O20" s="61"/>
      <c r="P20" s="61"/>
      <c r="Q20" s="72"/>
      <c r="R20" s="61"/>
      <c r="S20" s="61"/>
      <c r="T20" s="61"/>
      <c r="U20" s="62"/>
      <c r="V20" s="63"/>
      <c r="W20" s="64"/>
      <c r="X20" s="369">
        <f>+'2.3 Augex (A) - Nominal values'!X20/'2.3 Augex (C)- Nominal values'!AR20*'Cost incurred - Real Value'!V19</f>
        <v>0</v>
      </c>
      <c r="Y20" s="61"/>
      <c r="Z20" s="369">
        <f>+'2.3 Augex (A) - Nominal values'!Z20/'2.3 Augex (C)- Nominal values'!AR20*'Cost incurred - Real Value'!V19</f>
        <v>0</v>
      </c>
      <c r="AA20" s="65"/>
      <c r="AB20" s="65"/>
      <c r="AC20" s="65"/>
      <c r="AD20" s="65"/>
      <c r="AE20" s="65"/>
      <c r="AF20" s="65"/>
      <c r="AG20" s="65"/>
      <c r="AH20" s="65"/>
      <c r="AI20" s="65"/>
      <c r="AJ20" s="65"/>
      <c r="AK20" s="64"/>
      <c r="AL20" s="369">
        <f>+'2.3 Augex (A) - Nominal values'!AL20/'2.3 Augex (C)- Nominal values'!$AR20*'Cost incurred - Real Value'!$V19</f>
        <v>0</v>
      </c>
      <c r="AM20" s="369">
        <f>+'2.3 Augex (A) - Nominal values'!AM20/'2.3 Augex (C)- Nominal values'!$AR20*'Cost incurred - Real Value'!$V19</f>
        <v>0</v>
      </c>
      <c r="AN20" s="375"/>
      <c r="AO20" s="369">
        <f>+'2.3 Augex (A) - Nominal values'!AO20/'2.3 Augex (C)- Nominal values'!$AR20*'Cost incurred - Real Value'!$V19</f>
        <v>4072222.5770416819</v>
      </c>
      <c r="AP20" s="369">
        <f>+'2.3 Augex (A) - Nominal values'!AP20/'2.3 Augex (C)- Nominal values'!$AR20*'Cost incurred - Real Value'!$V19</f>
        <v>0</v>
      </c>
      <c r="AQ20" s="369">
        <f>+'2.3 Augex (A) - Nominal values'!AQ20/'2.3 Augex (C)- Nominal values'!$AR20*'Cost incurred - Real Value'!$V19</f>
        <v>226513.72373880373</v>
      </c>
      <c r="AR20" s="447">
        <f t="shared" si="0"/>
        <v>4298736.3007804854</v>
      </c>
      <c r="AS20" s="514"/>
      <c r="AT20" s="403"/>
      <c r="AU20" s="513"/>
      <c r="AV20" s="369">
        <f>+'2.3 Augex (A) - Nominal values'!AV20/'2.3 Augex (C)- Nominal values'!$AR20*'Cost incurred - Real Value'!$V19</f>
        <v>2917236.4024959854</v>
      </c>
      <c r="AW20" s="403">
        <f>+'Cost incurred - Real Value'!V140</f>
        <v>0</v>
      </c>
      <c r="AX20" s="513">
        <f>+'Cost incurred - Real Value'!V198</f>
        <v>0</v>
      </c>
      <c r="AY20" s="4" t="str">
        <f>IF(B20='2.3 Augex (A) - Nominal values'!B20,"Yes","No")</f>
        <v>Yes</v>
      </c>
      <c r="AZ20" s="33"/>
      <c r="BA20" s="56"/>
      <c r="BB20" s="33"/>
      <c r="BC20" s="33"/>
      <c r="BD20" s="33"/>
    </row>
    <row r="21" spans="2:56">
      <c r="B21" s="350">
        <f>+'2.3 Augex (A) - Nominal values'!B21</f>
        <v>50000098</v>
      </c>
      <c r="C21" s="58"/>
      <c r="D21" s="58"/>
      <c r="E21" s="58"/>
      <c r="F21" s="58"/>
      <c r="G21" s="58"/>
      <c r="H21" s="58"/>
      <c r="I21" s="58"/>
      <c r="J21" s="58"/>
      <c r="K21" s="58"/>
      <c r="L21" s="58"/>
      <c r="M21" s="59"/>
      <c r="N21" s="72"/>
      <c r="O21" s="61"/>
      <c r="P21" s="61"/>
      <c r="Q21" s="72"/>
      <c r="R21" s="61"/>
      <c r="S21" s="61"/>
      <c r="T21" s="61"/>
      <c r="U21" s="62"/>
      <c r="V21" s="63"/>
      <c r="W21" s="64"/>
      <c r="X21" s="369">
        <f>+'2.3 Augex (A) - Nominal values'!X21/'2.3 Augex (C)- Nominal values'!AR21*'Cost incurred - Real Value'!V20</f>
        <v>0</v>
      </c>
      <c r="Y21" s="61"/>
      <c r="Z21" s="369">
        <f>+'2.3 Augex (A) - Nominal values'!Z21/'2.3 Augex (C)- Nominal values'!AR21*'Cost incurred - Real Value'!V20</f>
        <v>0</v>
      </c>
      <c r="AA21" s="65"/>
      <c r="AB21" s="65"/>
      <c r="AC21" s="65"/>
      <c r="AD21" s="65"/>
      <c r="AE21" s="65"/>
      <c r="AF21" s="65"/>
      <c r="AG21" s="65"/>
      <c r="AH21" s="65"/>
      <c r="AI21" s="65"/>
      <c r="AJ21" s="65"/>
      <c r="AK21" s="64"/>
      <c r="AL21" s="369">
        <f>+'2.3 Augex (A) - Nominal values'!AL21/'2.3 Augex (C)- Nominal values'!$AR21*'Cost incurred - Real Value'!$V20</f>
        <v>0</v>
      </c>
      <c r="AM21" s="369">
        <f>+'2.3 Augex (A) - Nominal values'!AM21/'2.3 Augex (C)- Nominal values'!$AR21*'Cost incurred - Real Value'!$V20</f>
        <v>0</v>
      </c>
      <c r="AN21" s="375"/>
      <c r="AO21" s="369">
        <f>+'2.3 Augex (A) - Nominal values'!AO21/'2.3 Augex (C)- Nominal values'!$AR21*'Cost incurred - Real Value'!$V20</f>
        <v>4461530.7299710205</v>
      </c>
      <c r="AP21" s="369">
        <f>+'2.3 Augex (A) - Nominal values'!AP21/'2.3 Augex (C)- Nominal values'!$AR21*'Cost incurred - Real Value'!$V20</f>
        <v>0</v>
      </c>
      <c r="AQ21" s="369">
        <f>+'2.3 Augex (A) - Nominal values'!AQ21/'2.3 Augex (C)- Nominal values'!$AR21*'Cost incurred - Real Value'!$V20</f>
        <v>245324.79138204333</v>
      </c>
      <c r="AR21" s="447">
        <f t="shared" si="0"/>
        <v>4706855.5213530641</v>
      </c>
      <c r="AS21" s="514"/>
      <c r="AT21" s="403"/>
      <c r="AU21" s="513"/>
      <c r="AV21" s="369">
        <f>+'2.3 Augex (A) - Nominal values'!AV21/'2.3 Augex (C)- Nominal values'!$AR21*'Cost incurred - Real Value'!$V20</f>
        <v>3232919.7456696453</v>
      </c>
      <c r="AW21" s="403">
        <f>+'Cost incurred - Real Value'!V141</f>
        <v>0</v>
      </c>
      <c r="AX21" s="513">
        <f>+'Cost incurred - Real Value'!V199</f>
        <v>0</v>
      </c>
      <c r="AY21" s="4" t="str">
        <f>IF(B21='2.3 Augex (A) - Nominal values'!B21,"Yes","No")</f>
        <v>Yes</v>
      </c>
      <c r="AZ21" s="33"/>
      <c r="BA21" s="56"/>
      <c r="BB21" s="33"/>
      <c r="BC21" s="33"/>
      <c r="BD21" s="33"/>
    </row>
    <row r="22" spans="2:56">
      <c r="B22" s="350">
        <f>+'2.3 Augex (A) - Nominal values'!B22</f>
        <v>50000188</v>
      </c>
      <c r="C22" s="58"/>
      <c r="D22" s="58"/>
      <c r="E22" s="58"/>
      <c r="F22" s="58"/>
      <c r="G22" s="58"/>
      <c r="H22" s="58"/>
      <c r="I22" s="58"/>
      <c r="J22" s="58"/>
      <c r="K22" s="58"/>
      <c r="L22" s="58"/>
      <c r="M22" s="59"/>
      <c r="N22" s="72"/>
      <c r="O22" s="61"/>
      <c r="P22" s="61"/>
      <c r="Q22" s="60"/>
      <c r="R22" s="61"/>
      <c r="S22" s="61"/>
      <c r="T22" s="61"/>
      <c r="U22" s="62"/>
      <c r="V22" s="63"/>
      <c r="W22" s="64"/>
      <c r="X22" s="369">
        <f>+'2.3 Augex (A) - Nominal values'!X22/'2.3 Augex (C)- Nominal values'!AR22*'Cost incurred - Real Value'!V21</f>
        <v>0</v>
      </c>
      <c r="Y22" s="61"/>
      <c r="Z22" s="369">
        <f>+'2.3 Augex (A) - Nominal values'!Z22/'2.3 Augex (C)- Nominal values'!AR22*'Cost incurred - Real Value'!V21</f>
        <v>0</v>
      </c>
      <c r="AA22" s="65"/>
      <c r="AB22" s="65"/>
      <c r="AC22" s="65"/>
      <c r="AD22" s="65"/>
      <c r="AE22" s="65"/>
      <c r="AF22" s="65"/>
      <c r="AG22" s="65"/>
      <c r="AH22" s="65"/>
      <c r="AI22" s="65"/>
      <c r="AJ22" s="65"/>
      <c r="AK22" s="64"/>
      <c r="AL22" s="369">
        <f>+'2.3 Augex (A) - Nominal values'!AL22/'2.3 Augex (C)- Nominal values'!$AR22*'Cost incurred - Real Value'!$V21</f>
        <v>0</v>
      </c>
      <c r="AM22" s="369">
        <f>+'2.3 Augex (A) - Nominal values'!AM22/'2.3 Augex (C)- Nominal values'!$AR22*'Cost incurred - Real Value'!$V21</f>
        <v>0</v>
      </c>
      <c r="AN22" s="375"/>
      <c r="AO22" s="369">
        <f>+'2.3 Augex (A) - Nominal values'!AO22/'2.3 Augex (C)- Nominal values'!$AR22*'Cost incurred - Real Value'!$V21</f>
        <v>6611607.7206596117</v>
      </c>
      <c r="AP22" s="369">
        <f>+'2.3 Augex (A) - Nominal values'!AP22/'2.3 Augex (C)- Nominal values'!$AR22*'Cost incurred - Real Value'!$V21</f>
        <v>0</v>
      </c>
      <c r="AQ22" s="369">
        <f>+'2.3 Augex (A) - Nominal values'!AQ22/'2.3 Augex (C)- Nominal values'!$AR22*'Cost incurred - Real Value'!$V21</f>
        <v>89877.424238300999</v>
      </c>
      <c r="AR22" s="447">
        <f t="shared" si="0"/>
        <v>6701485.1448979126</v>
      </c>
      <c r="AS22" s="514"/>
      <c r="AT22" s="403"/>
      <c r="AU22" s="513"/>
      <c r="AV22" s="369">
        <f>+'2.3 Augex (A) - Nominal values'!AV22/'2.3 Augex (C)- Nominal values'!$AR22*'Cost incurred - Real Value'!$V21</f>
        <v>5716098.5296270037</v>
      </c>
      <c r="AW22" s="403">
        <f>+'Cost incurred - Real Value'!V142</f>
        <v>0</v>
      </c>
      <c r="AX22" s="513">
        <f>+'Cost incurred - Real Value'!V200</f>
        <v>0</v>
      </c>
      <c r="AY22" s="4" t="str">
        <f>IF(B22='2.3 Augex (A) - Nominal values'!B22,"Yes","No")</f>
        <v>Yes</v>
      </c>
      <c r="AZ22" s="33"/>
      <c r="BA22" s="56"/>
      <c r="BB22" s="33"/>
      <c r="BC22" s="33"/>
      <c r="BD22" s="33"/>
    </row>
    <row r="23" spans="2:56">
      <c r="B23" s="350" t="str">
        <f>+'2.3 Augex (A) - Nominal values'!B23</f>
        <v>20006664</v>
      </c>
      <c r="C23" s="58"/>
      <c r="D23" s="58"/>
      <c r="E23" s="58"/>
      <c r="F23" s="58"/>
      <c r="G23" s="58"/>
      <c r="H23" s="58"/>
      <c r="I23" s="58"/>
      <c r="J23" s="58"/>
      <c r="K23" s="58"/>
      <c r="L23" s="58"/>
      <c r="M23" s="59"/>
      <c r="N23" s="72"/>
      <c r="O23" s="61"/>
      <c r="P23" s="61"/>
      <c r="Q23" s="72"/>
      <c r="R23" s="61"/>
      <c r="S23" s="61"/>
      <c r="T23" s="61"/>
      <c r="U23" s="62"/>
      <c r="V23" s="63"/>
      <c r="W23" s="64"/>
      <c r="X23" s="369">
        <f>+'2.3 Augex (A) - Nominal values'!X23/'2.3 Augex (C)- Nominal values'!AR23*'Cost incurred - Real Value'!V22</f>
        <v>0</v>
      </c>
      <c r="Y23" s="61"/>
      <c r="Z23" s="369">
        <f>+'2.3 Augex (A) - Nominal values'!Z23/'2.3 Augex (C)- Nominal values'!AR23*'Cost incurred - Real Value'!V22</f>
        <v>0</v>
      </c>
      <c r="AA23" s="65"/>
      <c r="AB23" s="65"/>
      <c r="AC23" s="65"/>
      <c r="AD23" s="65"/>
      <c r="AE23" s="65"/>
      <c r="AF23" s="65"/>
      <c r="AG23" s="65"/>
      <c r="AH23" s="65"/>
      <c r="AI23" s="65"/>
      <c r="AJ23" s="65"/>
      <c r="AK23" s="64"/>
      <c r="AL23" s="369">
        <f>+'2.3 Augex (A) - Nominal values'!AL23/'2.3 Augex (C)- Nominal values'!$AR23*'Cost incurred - Real Value'!$V22</f>
        <v>0</v>
      </c>
      <c r="AM23" s="369">
        <f>+'2.3 Augex (A) - Nominal values'!AM23/'2.3 Augex (C)- Nominal values'!$AR23*'Cost incurred - Real Value'!$V22</f>
        <v>0</v>
      </c>
      <c r="AN23" s="375"/>
      <c r="AO23" s="369">
        <f>+'2.3 Augex (A) - Nominal values'!AO23/'2.3 Augex (C)- Nominal values'!$AR23*'Cost incurred - Real Value'!$V22</f>
        <v>3396759.6116045346</v>
      </c>
      <c r="AP23" s="369">
        <f>+'2.3 Augex (A) - Nominal values'!AP23/'2.3 Augex (C)- Nominal values'!$AR23*'Cost incurred - Real Value'!$V22</f>
        <v>0</v>
      </c>
      <c r="AQ23" s="369">
        <f>+'2.3 Augex (A) - Nominal values'!AQ23/'2.3 Augex (C)- Nominal values'!$AR23*'Cost incurred - Real Value'!$V22</f>
        <v>1416080.3007634135</v>
      </c>
      <c r="AR23" s="447">
        <f t="shared" si="0"/>
        <v>4812839.9123679483</v>
      </c>
      <c r="AS23" s="514"/>
      <c r="AT23" s="403"/>
      <c r="AU23" s="513"/>
      <c r="AV23" s="369">
        <f>+'2.3 Augex (A) - Nominal values'!AV23/'2.3 Augex (C)- Nominal values'!$AR23*'Cost incurred - Real Value'!$V22</f>
        <v>746132.36176209943</v>
      </c>
      <c r="AW23" s="403">
        <f>+'Cost incurred - Real Value'!V143</f>
        <v>0</v>
      </c>
      <c r="AX23" s="513">
        <f>+'Cost incurred - Real Value'!V201</f>
        <v>3633.7381953666213</v>
      </c>
      <c r="AY23" s="4" t="str">
        <f>IF(B23='2.3 Augex (A) - Nominal values'!B23,"Yes","No")</f>
        <v>Yes</v>
      </c>
      <c r="AZ23" s="33"/>
      <c r="BA23" s="56"/>
      <c r="BB23" s="33"/>
      <c r="BC23" s="33"/>
      <c r="BD23" s="33"/>
    </row>
    <row r="24" spans="2:56">
      <c r="B24" s="350" t="str">
        <f>+'2.3 Augex (A) - Nominal values'!B24</f>
        <v>82709921</v>
      </c>
      <c r="C24" s="58"/>
      <c r="D24" s="58"/>
      <c r="E24" s="58"/>
      <c r="F24" s="58"/>
      <c r="G24" s="58"/>
      <c r="H24" s="58"/>
      <c r="I24" s="58"/>
      <c r="J24" s="58"/>
      <c r="K24" s="58"/>
      <c r="L24" s="58"/>
      <c r="M24" s="61"/>
      <c r="N24" s="72"/>
      <c r="O24" s="61"/>
      <c r="P24" s="61"/>
      <c r="Q24" s="72"/>
      <c r="R24" s="61"/>
      <c r="S24" s="61"/>
      <c r="T24" s="61"/>
      <c r="U24" s="62"/>
      <c r="V24" s="63"/>
      <c r="W24" s="64"/>
      <c r="X24" s="369">
        <f>+'2.3 Augex (A) - Nominal values'!X24/'2.3 Augex (C)- Nominal values'!AR24*'Cost incurred - Real Value'!V23</f>
        <v>0</v>
      </c>
      <c r="Y24" s="61"/>
      <c r="Z24" s="369">
        <f>+'2.3 Augex (A) - Nominal values'!Z24/'2.3 Augex (C)- Nominal values'!AR24*'Cost incurred - Real Value'!V23</f>
        <v>0</v>
      </c>
      <c r="AA24" s="65"/>
      <c r="AB24" s="65"/>
      <c r="AC24" s="65"/>
      <c r="AD24" s="65"/>
      <c r="AE24" s="65"/>
      <c r="AF24" s="65"/>
      <c r="AG24" s="65"/>
      <c r="AH24" s="65"/>
      <c r="AI24" s="65"/>
      <c r="AJ24" s="65"/>
      <c r="AK24" s="64"/>
      <c r="AL24" s="369">
        <f>+'2.3 Augex (A) - Nominal values'!AL24/'2.3 Augex (C)- Nominal values'!$AR24*'Cost incurred - Real Value'!$V23</f>
        <v>0</v>
      </c>
      <c r="AM24" s="369">
        <f>+'2.3 Augex (A) - Nominal values'!AM24/'2.3 Augex (C)- Nominal values'!$AR24*'Cost incurred - Real Value'!$V23</f>
        <v>0</v>
      </c>
      <c r="AN24" s="375"/>
      <c r="AO24" s="369">
        <f>+'2.3 Augex (A) - Nominal values'!AO24/'2.3 Augex (C)- Nominal values'!$AR24*'Cost incurred - Real Value'!$V23</f>
        <v>16055647.038725702</v>
      </c>
      <c r="AP24" s="369">
        <f>+'2.3 Augex (A) - Nominal values'!AP24/'2.3 Augex (C)- Nominal values'!$AR24*'Cost incurred - Real Value'!$V23</f>
        <v>313114.14180542884</v>
      </c>
      <c r="AQ24" s="369">
        <f>+'2.3 Augex (A) - Nominal values'!AQ24/'2.3 Augex (C)- Nominal values'!$AR24*'Cost incurred - Real Value'!$V23</f>
        <v>1171834.0026540405</v>
      </c>
      <c r="AR24" s="447">
        <f t="shared" si="0"/>
        <v>17540595.183185171</v>
      </c>
      <c r="AS24" s="514"/>
      <c r="AT24" s="403"/>
      <c r="AU24" s="513"/>
      <c r="AV24" s="369">
        <f>+'2.3 Augex (A) - Nominal values'!AV24/'2.3 Augex (C)- Nominal values'!$AR24*'Cost incurred - Real Value'!$V23</f>
        <v>12086548.616274679</v>
      </c>
      <c r="AW24" s="403">
        <f>+'Cost incurred - Real Value'!V144</f>
        <v>0</v>
      </c>
      <c r="AX24" s="513">
        <f>+'Cost incurred - Real Value'!V202</f>
        <v>2312.3777504641544</v>
      </c>
      <c r="AY24" s="4" t="str">
        <f>IF(B24='2.3 Augex (A) - Nominal values'!B24,"Yes","No")</f>
        <v>Yes</v>
      </c>
      <c r="AZ24" s="33"/>
      <c r="BA24" s="56"/>
      <c r="BB24" s="33"/>
      <c r="BC24" s="33"/>
      <c r="BD24" s="33"/>
    </row>
    <row r="25" spans="2:56">
      <c r="B25" s="350">
        <f>+'2.3 Augex (A) - Nominal values'!B25</f>
        <v>82613011</v>
      </c>
      <c r="C25" s="58"/>
      <c r="D25" s="58"/>
      <c r="E25" s="58"/>
      <c r="F25" s="58"/>
      <c r="G25" s="58"/>
      <c r="H25" s="58"/>
      <c r="I25" s="58"/>
      <c r="J25" s="58"/>
      <c r="K25" s="58"/>
      <c r="L25" s="58"/>
      <c r="M25" s="61"/>
      <c r="N25" s="72"/>
      <c r="O25" s="61"/>
      <c r="P25" s="61"/>
      <c r="Q25" s="72"/>
      <c r="R25" s="61"/>
      <c r="S25" s="61"/>
      <c r="T25" s="61"/>
      <c r="U25" s="62"/>
      <c r="V25" s="63"/>
      <c r="W25" s="64"/>
      <c r="X25" s="369">
        <f>+'2.3 Augex (A) - Nominal values'!X25/'2.3 Augex (C)- Nominal values'!AR25*'Cost incurred - Real Value'!V24</f>
        <v>0</v>
      </c>
      <c r="Y25" s="61"/>
      <c r="Z25" s="369">
        <f>+'2.3 Augex (A) - Nominal values'!Z25/'2.3 Augex (C)- Nominal values'!AR25*'Cost incurred - Real Value'!V24</f>
        <v>0</v>
      </c>
      <c r="AA25" s="65"/>
      <c r="AB25" s="65"/>
      <c r="AC25" s="65"/>
      <c r="AD25" s="65"/>
      <c r="AE25" s="65"/>
      <c r="AF25" s="65"/>
      <c r="AG25" s="65"/>
      <c r="AH25" s="65"/>
      <c r="AI25" s="65"/>
      <c r="AJ25" s="65"/>
      <c r="AK25" s="64"/>
      <c r="AL25" s="369">
        <f>+'2.3 Augex (A) - Nominal values'!AL25/'2.3 Augex (C)- Nominal values'!$AR25*'Cost incurred - Real Value'!$V24</f>
        <v>0</v>
      </c>
      <c r="AM25" s="369">
        <f>+'2.3 Augex (A) - Nominal values'!AM25/'2.3 Augex (C)- Nominal values'!$AR25*'Cost incurred - Real Value'!$V24</f>
        <v>0</v>
      </c>
      <c r="AN25" s="375"/>
      <c r="AO25" s="369">
        <f>+'2.3 Augex (A) - Nominal values'!AO25/'2.3 Augex (C)- Nominal values'!$AR25*'Cost incurred - Real Value'!$V24</f>
        <v>6445758.2713093664</v>
      </c>
      <c r="AP25" s="369">
        <f>+'2.3 Augex (A) - Nominal values'!AP25/'2.3 Augex (C)- Nominal values'!$AR25*'Cost incurred - Real Value'!$V24</f>
        <v>619268.98562052194</v>
      </c>
      <c r="AQ25" s="369">
        <f>+'2.3 Augex (A) - Nominal values'!AQ25/'2.3 Augex (C)- Nominal values'!$AR25*'Cost incurred - Real Value'!$V24</f>
        <v>327419.09991868789</v>
      </c>
      <c r="AR25" s="447">
        <f t="shared" si="0"/>
        <v>7392446.3568485761</v>
      </c>
      <c r="AS25" s="514"/>
      <c r="AT25" s="403"/>
      <c r="AU25" s="513"/>
      <c r="AV25" s="369">
        <f>+'2.3 Augex (A) - Nominal values'!AV25/'2.3 Augex (C)- Nominal values'!$AR25*'Cost incurred - Real Value'!$V24</f>
        <v>5833934.3330257218</v>
      </c>
      <c r="AW25" s="403">
        <f>+'Cost incurred - Real Value'!V145</f>
        <v>0</v>
      </c>
      <c r="AX25" s="513">
        <f>+'Cost incurred - Real Value'!V203</f>
        <v>0</v>
      </c>
      <c r="AY25" s="4" t="str">
        <f>IF(B25='2.3 Augex (A) - Nominal values'!B25,"Yes","No")</f>
        <v>Yes</v>
      </c>
      <c r="AZ25" s="33"/>
      <c r="BA25" s="56"/>
      <c r="BB25" s="33"/>
      <c r="BC25" s="33"/>
      <c r="BD25" s="33"/>
    </row>
    <row r="26" spans="2:56">
      <c r="B26" s="350">
        <f>+'2.3 Augex (A) - Nominal values'!B26</f>
        <v>82550255</v>
      </c>
      <c r="C26" s="58"/>
      <c r="D26" s="58"/>
      <c r="E26" s="58"/>
      <c r="F26" s="58"/>
      <c r="G26" s="58"/>
      <c r="H26" s="58"/>
      <c r="I26" s="58"/>
      <c r="J26" s="58"/>
      <c r="K26" s="58"/>
      <c r="L26" s="58"/>
      <c r="M26" s="61"/>
      <c r="N26" s="72"/>
      <c r="O26" s="61"/>
      <c r="P26" s="61"/>
      <c r="Q26" s="72"/>
      <c r="R26" s="61"/>
      <c r="S26" s="61"/>
      <c r="T26" s="61"/>
      <c r="U26" s="62"/>
      <c r="V26" s="63"/>
      <c r="W26" s="64"/>
      <c r="X26" s="369">
        <f>+'2.3 Augex (A) - Nominal values'!X26/'2.3 Augex (C)- Nominal values'!AR26*'Cost incurred - Real Value'!V25</f>
        <v>0</v>
      </c>
      <c r="Y26" s="61"/>
      <c r="Z26" s="369">
        <f>+'2.3 Augex (A) - Nominal values'!Z26/'2.3 Augex (C)- Nominal values'!AR26*'Cost incurred - Real Value'!V25</f>
        <v>0</v>
      </c>
      <c r="AA26" s="65"/>
      <c r="AB26" s="65"/>
      <c r="AC26" s="65"/>
      <c r="AD26" s="65"/>
      <c r="AE26" s="65"/>
      <c r="AF26" s="65"/>
      <c r="AG26" s="65"/>
      <c r="AH26" s="65"/>
      <c r="AI26" s="65"/>
      <c r="AJ26" s="65"/>
      <c r="AK26" s="64"/>
      <c r="AL26" s="369">
        <f>+'2.3 Augex (A) - Nominal values'!AL26/'2.3 Augex (C)- Nominal values'!$AR26*'Cost incurred - Real Value'!$V25</f>
        <v>0</v>
      </c>
      <c r="AM26" s="369">
        <f>+'2.3 Augex (A) - Nominal values'!AM26/'2.3 Augex (C)- Nominal values'!$AR26*'Cost incurred - Real Value'!$V25</f>
        <v>0</v>
      </c>
      <c r="AN26" s="375"/>
      <c r="AO26" s="369">
        <f>+'2.3 Augex (A) - Nominal values'!AO26/'2.3 Augex (C)- Nominal values'!$AR26*'Cost incurred - Real Value'!$V25</f>
        <v>5504965.2280800864</v>
      </c>
      <c r="AP26" s="369">
        <f>+'2.3 Augex (A) - Nominal values'!AP26/'2.3 Augex (C)- Nominal values'!$AR26*'Cost incurred - Real Value'!$V25</f>
        <v>0</v>
      </c>
      <c r="AQ26" s="369">
        <f>+'2.3 Augex (A) - Nominal values'!AQ26/'2.3 Augex (C)- Nominal values'!$AR26*'Cost incurred - Real Value'!$V25</f>
        <v>313476.14248613908</v>
      </c>
      <c r="AR26" s="447">
        <f t="shared" si="0"/>
        <v>5818441.3705662256</v>
      </c>
      <c r="AS26" s="514"/>
      <c r="AT26" s="403"/>
      <c r="AU26" s="513"/>
      <c r="AV26" s="369">
        <f>+'2.3 Augex (A) - Nominal values'!AV26/'2.3 Augex (C)- Nominal values'!$AR26*'Cost incurred - Real Value'!$V25</f>
        <v>2072682.0155498544</v>
      </c>
      <c r="AW26" s="403">
        <f>+'Cost incurred - Real Value'!V146</f>
        <v>0</v>
      </c>
      <c r="AX26" s="513">
        <f>+'Cost incurred - Real Value'!V204</f>
        <v>0</v>
      </c>
      <c r="AY26" s="4" t="str">
        <f>IF(B26='2.3 Augex (A) - Nominal values'!B26,"Yes","No")</f>
        <v>Yes</v>
      </c>
      <c r="AZ26" s="33"/>
      <c r="BA26" s="56"/>
      <c r="BB26" s="33"/>
      <c r="BC26" s="33"/>
      <c r="BD26" s="33"/>
    </row>
    <row r="27" spans="2:56">
      <c r="B27" s="350">
        <f>+'2.3 Augex (A) - Nominal values'!B27</f>
        <v>82618594</v>
      </c>
      <c r="C27" s="58"/>
      <c r="D27" s="58"/>
      <c r="E27" s="58"/>
      <c r="F27" s="58"/>
      <c r="G27" s="58"/>
      <c r="H27" s="58"/>
      <c r="I27" s="58"/>
      <c r="J27" s="58"/>
      <c r="K27" s="58"/>
      <c r="L27" s="58"/>
      <c r="M27" s="61"/>
      <c r="N27" s="72"/>
      <c r="O27" s="61"/>
      <c r="P27" s="61"/>
      <c r="Q27" s="72"/>
      <c r="R27" s="61"/>
      <c r="S27" s="61"/>
      <c r="T27" s="61"/>
      <c r="U27" s="62"/>
      <c r="V27" s="63"/>
      <c r="W27" s="64"/>
      <c r="X27" s="369">
        <f>+'2.3 Augex (A) - Nominal values'!X27/'2.3 Augex (C)- Nominal values'!AR27*'Cost incurred - Real Value'!V26</f>
        <v>0</v>
      </c>
      <c r="Y27" s="61"/>
      <c r="Z27" s="369">
        <f>+'2.3 Augex (A) - Nominal values'!Z27/'2.3 Augex (C)- Nominal values'!AR27*'Cost incurred - Real Value'!V26</f>
        <v>0</v>
      </c>
      <c r="AA27" s="65"/>
      <c r="AB27" s="65"/>
      <c r="AC27" s="65"/>
      <c r="AD27" s="65"/>
      <c r="AE27" s="65"/>
      <c r="AF27" s="65"/>
      <c r="AG27" s="65"/>
      <c r="AH27" s="65"/>
      <c r="AI27" s="65"/>
      <c r="AJ27" s="65"/>
      <c r="AK27" s="64"/>
      <c r="AL27" s="369">
        <f>+'2.3 Augex (A) - Nominal values'!AL27/'2.3 Augex (C)- Nominal values'!$AR27*'Cost incurred - Real Value'!$V26</f>
        <v>0</v>
      </c>
      <c r="AM27" s="369">
        <f>+'2.3 Augex (A) - Nominal values'!AM27/'2.3 Augex (C)- Nominal values'!$AR27*'Cost incurred - Real Value'!$V26</f>
        <v>0</v>
      </c>
      <c r="AN27" s="375"/>
      <c r="AO27" s="369">
        <f>+'2.3 Augex (A) - Nominal values'!AO27/'2.3 Augex (C)- Nominal values'!$AR27*'Cost incurred - Real Value'!$V26</f>
        <v>3542003.1194402338</v>
      </c>
      <c r="AP27" s="369">
        <f>+'2.3 Augex (A) - Nominal values'!AP27/'2.3 Augex (C)- Nominal values'!$AR27*'Cost incurred - Real Value'!$V26</f>
        <v>7530283.6712739849</v>
      </c>
      <c r="AQ27" s="369">
        <f>+'2.3 Augex (A) - Nominal values'!AQ27/'2.3 Augex (C)- Nominal values'!$AR27*'Cost incurred - Real Value'!$V26</f>
        <v>158874.95543065909</v>
      </c>
      <c r="AR27" s="447">
        <f t="shared" si="0"/>
        <v>11231161.746144878</v>
      </c>
      <c r="AS27" s="514"/>
      <c r="AT27" s="403"/>
      <c r="AU27" s="513"/>
      <c r="AV27" s="369">
        <f>+'2.3 Augex (A) - Nominal values'!AV27/'2.3 Augex (C)- Nominal values'!$AR27*'Cost incurred - Real Value'!$V26</f>
        <v>9730136.4434373938</v>
      </c>
      <c r="AW27" s="403">
        <f>+'Cost incurred - Real Value'!V147</f>
        <v>0</v>
      </c>
      <c r="AX27" s="513">
        <f>+'Cost incurred - Real Value'!V205</f>
        <v>0</v>
      </c>
      <c r="AY27" s="4" t="str">
        <f>IF(B27='2.3 Augex (A) - Nominal values'!B27,"Yes","No")</f>
        <v>Yes</v>
      </c>
      <c r="AZ27" s="33"/>
      <c r="BA27" s="56"/>
      <c r="BB27" s="33"/>
      <c r="BC27" s="33"/>
      <c r="BD27" s="33"/>
    </row>
    <row r="28" spans="2:56">
      <c r="B28" s="350">
        <f>+'2.3 Augex (A) - Nominal values'!B28</f>
        <v>82772842</v>
      </c>
      <c r="C28" s="58"/>
      <c r="D28" s="58"/>
      <c r="E28" s="58"/>
      <c r="F28" s="58"/>
      <c r="G28" s="58"/>
      <c r="H28" s="58"/>
      <c r="I28" s="58"/>
      <c r="J28" s="58"/>
      <c r="K28" s="58"/>
      <c r="L28" s="58"/>
      <c r="M28" s="61"/>
      <c r="N28" s="60"/>
      <c r="O28" s="61"/>
      <c r="P28" s="61"/>
      <c r="Q28" s="60"/>
      <c r="R28" s="61"/>
      <c r="S28" s="61"/>
      <c r="T28" s="61"/>
      <c r="U28" s="62"/>
      <c r="V28" s="63"/>
      <c r="W28" s="64"/>
      <c r="X28" s="369">
        <f>+'2.3 Augex (A) - Nominal values'!X28/'2.3 Augex (C)- Nominal values'!AR28*'Cost incurred - Real Value'!V27</f>
        <v>0</v>
      </c>
      <c r="Y28" s="61"/>
      <c r="Z28" s="369">
        <f>+'2.3 Augex (A) - Nominal values'!Z28/'2.3 Augex (C)- Nominal values'!AR28*'Cost incurred - Real Value'!V27</f>
        <v>0</v>
      </c>
      <c r="AA28" s="65"/>
      <c r="AB28" s="65"/>
      <c r="AC28" s="65"/>
      <c r="AD28" s="65"/>
      <c r="AE28" s="65"/>
      <c r="AF28" s="65"/>
      <c r="AG28" s="65"/>
      <c r="AH28" s="65"/>
      <c r="AI28" s="65"/>
      <c r="AJ28" s="65"/>
      <c r="AK28" s="64"/>
      <c r="AL28" s="369">
        <f>+'2.3 Augex (A) - Nominal values'!AL28/'2.3 Augex (C)- Nominal values'!$AR28*'Cost incurred - Real Value'!$V27</f>
        <v>0</v>
      </c>
      <c r="AM28" s="369">
        <f>+'2.3 Augex (A) - Nominal values'!AM28/'2.3 Augex (C)- Nominal values'!$AR28*'Cost incurred - Real Value'!$V27</f>
        <v>0</v>
      </c>
      <c r="AN28" s="375"/>
      <c r="AO28" s="369">
        <f>+'2.3 Augex (A) - Nominal values'!AO28/'2.3 Augex (C)- Nominal values'!$AR28*'Cost incurred - Real Value'!$V27</f>
        <v>6771095.5866480805</v>
      </c>
      <c r="AP28" s="369">
        <f>+'2.3 Augex (A) - Nominal values'!AP28/'2.3 Augex (C)- Nominal values'!$AR28*'Cost incurred - Real Value'!$V27</f>
        <v>4436409.9960360033</v>
      </c>
      <c r="AQ28" s="369">
        <f>+'2.3 Augex (A) - Nominal values'!AQ28/'2.3 Augex (C)- Nominal values'!$AR28*'Cost incurred - Real Value'!$V27</f>
        <v>354142.32575104287</v>
      </c>
      <c r="AR28" s="447">
        <f t="shared" si="0"/>
        <v>11561647.908435127</v>
      </c>
      <c r="AS28" s="514"/>
      <c r="AT28" s="403"/>
      <c r="AU28" s="513"/>
      <c r="AV28" s="369">
        <f>+'2.3 Augex (A) - Nominal values'!AV28/'2.3 Augex (C)- Nominal values'!$AR28*'Cost incurred - Real Value'!$V27</f>
        <v>9740779.4583984502</v>
      </c>
      <c r="AW28" s="403">
        <f>+'Cost incurred - Real Value'!V148</f>
        <v>0</v>
      </c>
      <c r="AX28" s="513">
        <f>+'Cost incurred - Real Value'!V206</f>
        <v>0</v>
      </c>
      <c r="AY28" s="4" t="str">
        <f>IF(B28='2.3 Augex (A) - Nominal values'!B28,"Yes","No")</f>
        <v>Yes</v>
      </c>
      <c r="AZ28" s="33"/>
      <c r="BA28" s="56"/>
      <c r="BB28" s="33"/>
      <c r="BC28" s="33"/>
      <c r="BD28" s="33"/>
    </row>
    <row r="29" spans="2:56">
      <c r="B29" s="350" t="str">
        <f>+'2.3 Augex (A) - Nominal values'!B29</f>
        <v>20020706</v>
      </c>
      <c r="C29" s="58"/>
      <c r="D29" s="58"/>
      <c r="E29" s="58"/>
      <c r="F29" s="58"/>
      <c r="G29" s="58"/>
      <c r="H29" s="58"/>
      <c r="I29" s="58"/>
      <c r="J29" s="58"/>
      <c r="K29" s="58"/>
      <c r="L29" s="58"/>
      <c r="M29" s="61"/>
      <c r="N29" s="60"/>
      <c r="O29" s="61"/>
      <c r="P29" s="61"/>
      <c r="Q29" s="60"/>
      <c r="R29" s="61"/>
      <c r="S29" s="61"/>
      <c r="T29" s="61"/>
      <c r="U29" s="62"/>
      <c r="V29" s="63"/>
      <c r="W29" s="64"/>
      <c r="X29" s="369">
        <f>+'2.3 Augex (A) - Nominal values'!X29/'2.3 Augex (C)- Nominal values'!AR29*'Cost incurred - Real Value'!V28</f>
        <v>0</v>
      </c>
      <c r="Y29" s="61"/>
      <c r="Z29" s="369">
        <f>+'2.3 Augex (A) - Nominal values'!Z29/'2.3 Augex (C)- Nominal values'!AR29*'Cost incurred - Real Value'!V28</f>
        <v>0</v>
      </c>
      <c r="AA29" s="65"/>
      <c r="AB29" s="65"/>
      <c r="AC29" s="65"/>
      <c r="AD29" s="65"/>
      <c r="AE29" s="65"/>
      <c r="AF29" s="65"/>
      <c r="AG29" s="65"/>
      <c r="AH29" s="65"/>
      <c r="AI29" s="65"/>
      <c r="AJ29" s="65"/>
      <c r="AK29" s="64"/>
      <c r="AL29" s="369">
        <f>+'2.3 Augex (A) - Nominal values'!AL29/'2.3 Augex (C)- Nominal values'!$AR29*'Cost incurred - Real Value'!$V28</f>
        <v>0</v>
      </c>
      <c r="AM29" s="369">
        <f>+'2.3 Augex (A) - Nominal values'!AM29/'2.3 Augex (C)- Nominal values'!$AR29*'Cost incurred - Real Value'!$V28</f>
        <v>0</v>
      </c>
      <c r="AN29" s="375"/>
      <c r="AO29" s="369">
        <f>+'2.3 Augex (A) - Nominal values'!AO29/'2.3 Augex (C)- Nominal values'!$AR29*'Cost incurred - Real Value'!$V28</f>
        <v>3819185.8906495688</v>
      </c>
      <c r="AP29" s="369">
        <f>+'2.3 Augex (A) - Nominal values'!AP29/'2.3 Augex (C)- Nominal values'!$AR29*'Cost incurred - Real Value'!$V28</f>
        <v>3634134.5514326673</v>
      </c>
      <c r="AQ29" s="369">
        <f>+'2.3 Augex (A) - Nominal values'!AQ29/'2.3 Augex (C)- Nominal values'!$AR29*'Cost incurred - Real Value'!$V28</f>
        <v>633304.52141746331</v>
      </c>
      <c r="AR29" s="447">
        <f t="shared" si="0"/>
        <v>8086624.9634996988</v>
      </c>
      <c r="AS29" s="512"/>
      <c r="AT29" s="403"/>
      <c r="AU29" s="513"/>
      <c r="AV29" s="369">
        <f>+'2.3 Augex (A) - Nominal values'!AV29/'2.3 Augex (C)- Nominal values'!$AR29*'Cost incurred - Real Value'!$V28</f>
        <v>5338703.3541186918</v>
      </c>
      <c r="AW29" s="403">
        <f>+'Cost incurred - Real Value'!V149</f>
        <v>222163.25276358699</v>
      </c>
      <c r="AX29" s="513">
        <f>+'Cost incurred - Real Value'!V207</f>
        <v>0</v>
      </c>
      <c r="AY29" s="4" t="str">
        <f>IF(B29='2.3 Augex (A) - Nominal values'!B29,"Yes","No")</f>
        <v>Yes</v>
      </c>
      <c r="AZ29" s="33"/>
      <c r="BA29" s="56"/>
      <c r="BB29" s="33"/>
      <c r="BC29" s="33"/>
      <c r="BD29" s="33"/>
    </row>
    <row r="30" spans="2:56">
      <c r="B30" s="350">
        <f>+'2.3 Augex (A) - Nominal values'!B30</f>
        <v>82866131</v>
      </c>
      <c r="C30" s="58"/>
      <c r="D30" s="58"/>
      <c r="E30" s="58"/>
      <c r="F30" s="58"/>
      <c r="G30" s="58"/>
      <c r="H30" s="58"/>
      <c r="I30" s="58"/>
      <c r="J30" s="58"/>
      <c r="K30" s="58"/>
      <c r="L30" s="58"/>
      <c r="M30" s="61"/>
      <c r="N30" s="60"/>
      <c r="O30" s="61"/>
      <c r="P30" s="61"/>
      <c r="Q30" s="60"/>
      <c r="R30" s="61"/>
      <c r="S30" s="61"/>
      <c r="T30" s="61"/>
      <c r="U30" s="62"/>
      <c r="V30" s="63"/>
      <c r="W30" s="64"/>
      <c r="X30" s="369">
        <f>+'2.3 Augex (A) - Nominal values'!X30/'2.3 Augex (C)- Nominal values'!AR30*'Cost incurred - Real Value'!V29</f>
        <v>0</v>
      </c>
      <c r="Y30" s="61"/>
      <c r="Z30" s="369">
        <f>+'2.3 Augex (A) - Nominal values'!Z30/'2.3 Augex (C)- Nominal values'!AR30*'Cost incurred - Real Value'!V29</f>
        <v>0</v>
      </c>
      <c r="AA30" s="65"/>
      <c r="AB30" s="65"/>
      <c r="AC30" s="65"/>
      <c r="AD30" s="65"/>
      <c r="AE30" s="65"/>
      <c r="AF30" s="65"/>
      <c r="AG30" s="65"/>
      <c r="AH30" s="65"/>
      <c r="AI30" s="65"/>
      <c r="AJ30" s="65"/>
      <c r="AK30" s="64"/>
      <c r="AL30" s="369">
        <f>+'2.3 Augex (A) - Nominal values'!AL30/'2.3 Augex (C)- Nominal values'!$AR30*'Cost incurred - Real Value'!$V29</f>
        <v>0</v>
      </c>
      <c r="AM30" s="369">
        <f>+'2.3 Augex (A) - Nominal values'!AM30/'2.3 Augex (C)- Nominal values'!$AR30*'Cost incurred - Real Value'!$V29</f>
        <v>0</v>
      </c>
      <c r="AN30" s="375"/>
      <c r="AO30" s="369">
        <f>+'2.3 Augex (A) - Nominal values'!AO30/'2.3 Augex (C)- Nominal values'!$AR30*'Cost incurred - Real Value'!$V29</f>
        <v>6890616.5746302428</v>
      </c>
      <c r="AP30" s="369">
        <f>+'2.3 Augex (A) - Nominal values'!AP30/'2.3 Augex (C)- Nominal values'!$AR30*'Cost incurred - Real Value'!$V29</f>
        <v>2345411.5347778033</v>
      </c>
      <c r="AQ30" s="369">
        <f>+'2.3 Augex (A) - Nominal values'!AQ30/'2.3 Augex (C)- Nominal values'!$AR30*'Cost incurred - Real Value'!$V29</f>
        <v>1019741.6759210137</v>
      </c>
      <c r="AR30" s="447">
        <f t="shared" si="0"/>
        <v>10255769.785329061</v>
      </c>
      <c r="AS30" s="512"/>
      <c r="AT30" s="403"/>
      <c r="AU30" s="513"/>
      <c r="AV30" s="369">
        <f>+'2.3 Augex (A) - Nominal values'!AV30/'2.3 Augex (C)- Nominal values'!$AR30*'Cost incurred - Real Value'!$V29</f>
        <v>6515601.4113790812</v>
      </c>
      <c r="AW30" s="403">
        <f>+'Cost incurred - Real Value'!V150</f>
        <v>270527.78849996353</v>
      </c>
      <c r="AX30" s="513">
        <f>+'Cost incurred - Real Value'!V208</f>
        <v>127822.19186579308</v>
      </c>
      <c r="AY30" s="4" t="str">
        <f>IF(B30='2.3 Augex (A) - Nominal values'!B30,"Yes","No")</f>
        <v>Yes</v>
      </c>
      <c r="AZ30" s="33"/>
      <c r="BA30" s="56"/>
      <c r="BB30" s="33"/>
      <c r="BC30" s="33"/>
      <c r="BD30" s="33"/>
    </row>
    <row r="31" spans="2:56">
      <c r="B31" s="350">
        <f>+'2.3 Augex (A) - Nominal values'!B31</f>
        <v>30064304</v>
      </c>
      <c r="C31" s="58"/>
      <c r="D31" s="58"/>
      <c r="E31" s="58"/>
      <c r="F31" s="58"/>
      <c r="G31" s="58"/>
      <c r="H31" s="58"/>
      <c r="I31" s="58"/>
      <c r="J31" s="58"/>
      <c r="K31" s="58"/>
      <c r="L31" s="58"/>
      <c r="M31" s="61"/>
      <c r="N31" s="60"/>
      <c r="O31" s="61"/>
      <c r="P31" s="61"/>
      <c r="Q31" s="60"/>
      <c r="R31" s="61"/>
      <c r="S31" s="61"/>
      <c r="T31" s="61"/>
      <c r="U31" s="62"/>
      <c r="V31" s="63"/>
      <c r="W31" s="64"/>
      <c r="X31" s="369">
        <f>+'2.3 Augex (A) - Nominal values'!X31/'2.3 Augex (C)- Nominal values'!AR31*'Cost incurred - Real Value'!V30</f>
        <v>0</v>
      </c>
      <c r="Y31" s="61"/>
      <c r="Z31" s="369">
        <f>+'2.3 Augex (A) - Nominal values'!Z31/'2.3 Augex (C)- Nominal values'!AR31*'Cost incurred - Real Value'!V30</f>
        <v>0</v>
      </c>
      <c r="AA31" s="65"/>
      <c r="AB31" s="65"/>
      <c r="AC31" s="65"/>
      <c r="AD31" s="65"/>
      <c r="AE31" s="65"/>
      <c r="AF31" s="65"/>
      <c r="AG31" s="65"/>
      <c r="AH31" s="65"/>
      <c r="AI31" s="65"/>
      <c r="AJ31" s="65"/>
      <c r="AK31" s="64"/>
      <c r="AL31" s="369">
        <f>+'2.3 Augex (A) - Nominal values'!AL31/'2.3 Augex (C)- Nominal values'!$AR31*'Cost incurred - Real Value'!$V30</f>
        <v>0</v>
      </c>
      <c r="AM31" s="369">
        <f>+'2.3 Augex (A) - Nominal values'!AM31/'2.3 Augex (C)- Nominal values'!$AR31*'Cost incurred - Real Value'!$V30</f>
        <v>0</v>
      </c>
      <c r="AN31" s="375"/>
      <c r="AO31" s="369">
        <f>+'2.3 Augex (A) - Nominal values'!AO31/'2.3 Augex (C)- Nominal values'!$AR31*'Cost incurred - Real Value'!$V30</f>
        <v>8392320.2638951894</v>
      </c>
      <c r="AP31" s="369">
        <f>+'2.3 Augex (A) - Nominal values'!AP31/'2.3 Augex (C)- Nominal values'!$AR31*'Cost incurred - Real Value'!$V30</f>
        <v>3738676.4323236072</v>
      </c>
      <c r="AQ31" s="369">
        <f>+'2.3 Augex (A) - Nominal values'!AQ31/'2.3 Augex (C)- Nominal values'!$AR31*'Cost incurred - Real Value'!$V30</f>
        <v>251800.03427939833</v>
      </c>
      <c r="AR31" s="447">
        <f t="shared" si="0"/>
        <v>12382796.730498195</v>
      </c>
      <c r="AS31" s="512"/>
      <c r="AT31" s="403"/>
      <c r="AU31" s="513"/>
      <c r="AV31" s="369">
        <f>+'2.3 Augex (A) - Nominal values'!AV31/'2.3 Augex (C)- Nominal values'!$AR31*'Cost incurred - Real Value'!$V30</f>
        <v>10695865.622887325</v>
      </c>
      <c r="AW31" s="403">
        <f>+'Cost incurred - Real Value'!V151</f>
        <v>0</v>
      </c>
      <c r="AX31" s="513">
        <f>+'Cost incurred - Real Value'!V209</f>
        <v>4375.502258714695</v>
      </c>
      <c r="AY31" s="4" t="str">
        <f>IF(B31='2.3 Augex (A) - Nominal values'!B31,"Yes","No")</f>
        <v>Yes</v>
      </c>
      <c r="AZ31" s="33"/>
      <c r="BA31" s="56"/>
      <c r="BB31" s="33"/>
      <c r="BC31" s="33"/>
      <c r="BD31" s="33"/>
    </row>
    <row r="32" spans="2:56">
      <c r="B32" s="350" t="str">
        <f>+'2.3 Augex (A) - Nominal values'!B32</f>
        <v>82647119</v>
      </c>
      <c r="C32" s="58"/>
      <c r="D32" s="58"/>
      <c r="E32" s="58"/>
      <c r="F32" s="58"/>
      <c r="G32" s="58"/>
      <c r="H32" s="58"/>
      <c r="I32" s="58"/>
      <c r="J32" s="58"/>
      <c r="K32" s="58"/>
      <c r="L32" s="58"/>
      <c r="M32" s="61"/>
      <c r="N32" s="60"/>
      <c r="O32" s="61"/>
      <c r="P32" s="61"/>
      <c r="Q32" s="60"/>
      <c r="R32" s="61"/>
      <c r="S32" s="61"/>
      <c r="T32" s="61"/>
      <c r="U32" s="62"/>
      <c r="V32" s="63"/>
      <c r="W32" s="64"/>
      <c r="X32" s="369">
        <f>+'2.3 Augex (A) - Nominal values'!X32/'2.3 Augex (C)- Nominal values'!AR32*'Cost incurred - Real Value'!V31</f>
        <v>0</v>
      </c>
      <c r="Y32" s="61"/>
      <c r="Z32" s="369">
        <f>+'2.3 Augex (A) - Nominal values'!Z32/'2.3 Augex (C)- Nominal values'!AR32*'Cost incurred - Real Value'!V31</f>
        <v>0</v>
      </c>
      <c r="AA32" s="65"/>
      <c r="AB32" s="65"/>
      <c r="AC32" s="65"/>
      <c r="AD32" s="65"/>
      <c r="AE32" s="65"/>
      <c r="AF32" s="65"/>
      <c r="AG32" s="65"/>
      <c r="AH32" s="65"/>
      <c r="AI32" s="65"/>
      <c r="AJ32" s="65"/>
      <c r="AK32" s="64"/>
      <c r="AL32" s="369">
        <f>+'2.3 Augex (A) - Nominal values'!AL32/'2.3 Augex (C)- Nominal values'!$AR32*'Cost incurred - Real Value'!$V31</f>
        <v>0</v>
      </c>
      <c r="AM32" s="369">
        <f>+'2.3 Augex (A) - Nominal values'!AM32/'2.3 Augex (C)- Nominal values'!$AR32*'Cost incurred - Real Value'!$V31</f>
        <v>0</v>
      </c>
      <c r="AN32" s="375"/>
      <c r="AO32" s="369">
        <f>+'2.3 Augex (A) - Nominal values'!AO32/'2.3 Augex (C)- Nominal values'!$AR32*'Cost incurred - Real Value'!$V31</f>
        <v>2817421.2176749702</v>
      </c>
      <c r="AP32" s="369">
        <f>+'2.3 Augex (A) - Nominal values'!AP32/'2.3 Augex (C)- Nominal values'!$AR32*'Cost incurred - Real Value'!$V31</f>
        <v>7811221.4763907734</v>
      </c>
      <c r="AQ32" s="369">
        <f>+'2.3 Augex (A) - Nominal values'!AQ32/'2.3 Augex (C)- Nominal values'!$AR32*'Cost incurred - Real Value'!$V31</f>
        <v>482210.41434062808</v>
      </c>
      <c r="AR32" s="447">
        <f t="shared" si="0"/>
        <v>11110853.108406372</v>
      </c>
      <c r="AS32" s="512"/>
      <c r="AT32" s="403"/>
      <c r="AU32" s="513"/>
      <c r="AV32" s="369">
        <f>+'2.3 Augex (A) - Nominal values'!AV32/'2.3 Augex (C)- Nominal values'!$AR32*'Cost incurred - Real Value'!$V31</f>
        <v>7995487.9621069441</v>
      </c>
      <c r="AW32" s="403">
        <f>+'Cost incurred - Real Value'!V152</f>
        <v>60614.659733817905</v>
      </c>
      <c r="AX32" s="513">
        <f>+'Cost incurred - Real Value'!V210</f>
        <v>0</v>
      </c>
      <c r="AY32" s="4" t="str">
        <f>IF(B32='2.3 Augex (A) - Nominal values'!B32,"Yes","No")</f>
        <v>Yes</v>
      </c>
      <c r="AZ32" s="33"/>
      <c r="BA32" s="56"/>
      <c r="BB32" s="33"/>
      <c r="BC32" s="33"/>
      <c r="BD32" s="33"/>
    </row>
    <row r="33" spans="2:56">
      <c r="B33" s="350" t="str">
        <f>+'2.3 Augex (A) - Nominal values'!B33</f>
        <v>20011587</v>
      </c>
      <c r="C33" s="58"/>
      <c r="D33" s="58"/>
      <c r="E33" s="58"/>
      <c r="F33" s="58"/>
      <c r="G33" s="58"/>
      <c r="H33" s="58"/>
      <c r="I33" s="58"/>
      <c r="J33" s="58"/>
      <c r="K33" s="58"/>
      <c r="L33" s="58"/>
      <c r="M33" s="61"/>
      <c r="N33" s="60"/>
      <c r="O33" s="61"/>
      <c r="P33" s="61"/>
      <c r="Q33" s="60"/>
      <c r="R33" s="61"/>
      <c r="S33" s="61"/>
      <c r="T33" s="61"/>
      <c r="U33" s="62"/>
      <c r="V33" s="63"/>
      <c r="W33" s="64"/>
      <c r="X33" s="369">
        <f>+'2.3 Augex (A) - Nominal values'!X33/'2.3 Augex (C)- Nominal values'!AR33*'Cost incurred - Real Value'!V32</f>
        <v>0</v>
      </c>
      <c r="Y33" s="61"/>
      <c r="Z33" s="369">
        <f>+'2.3 Augex (A) - Nominal values'!Z33/'2.3 Augex (C)- Nominal values'!AR33*'Cost incurred - Real Value'!V32</f>
        <v>0</v>
      </c>
      <c r="AA33" s="65"/>
      <c r="AB33" s="65"/>
      <c r="AC33" s="65"/>
      <c r="AD33" s="65"/>
      <c r="AE33" s="65"/>
      <c r="AF33" s="65"/>
      <c r="AG33" s="65"/>
      <c r="AH33" s="65"/>
      <c r="AI33" s="65"/>
      <c r="AJ33" s="65"/>
      <c r="AK33" s="64"/>
      <c r="AL33" s="369">
        <f>+'2.3 Augex (A) - Nominal values'!AL33/'2.3 Augex (C)- Nominal values'!$AR33*'Cost incurred - Real Value'!$V32</f>
        <v>0</v>
      </c>
      <c r="AM33" s="369">
        <f>+'2.3 Augex (A) - Nominal values'!AM33/'2.3 Augex (C)- Nominal values'!$AR33*'Cost incurred - Real Value'!$V32</f>
        <v>0</v>
      </c>
      <c r="AN33" s="375"/>
      <c r="AO33" s="369">
        <f>+'2.3 Augex (A) - Nominal values'!AO33/'2.3 Augex (C)- Nominal values'!$AR33*'Cost incurred - Real Value'!$V32</f>
        <v>3874505.8560014972</v>
      </c>
      <c r="AP33" s="369">
        <f>+'2.3 Augex (A) - Nominal values'!AP33/'2.3 Augex (C)- Nominal values'!$AR33*'Cost incurred - Real Value'!$V32</f>
        <v>204914.97223415205</v>
      </c>
      <c r="AQ33" s="369">
        <f>+'2.3 Augex (A) - Nominal values'!AQ33/'2.3 Augex (C)- Nominal values'!$AR33*'Cost incurred - Real Value'!$V32</f>
        <v>110691.29707176321</v>
      </c>
      <c r="AR33" s="447">
        <f t="shared" si="0"/>
        <v>4190112.1253074128</v>
      </c>
      <c r="AS33" s="512"/>
      <c r="AT33" s="403"/>
      <c r="AU33" s="513"/>
      <c r="AV33" s="369">
        <f>+'2.3 Augex (A) - Nominal values'!AV33/'2.3 Augex (C)- Nominal values'!$AR33*'Cost incurred - Real Value'!$V32</f>
        <v>2873514.8997914926</v>
      </c>
      <c r="AW33" s="403">
        <f>+'Cost incurred - Real Value'!V153</f>
        <v>0</v>
      </c>
      <c r="AX33" s="513">
        <f>+'Cost incurred - Real Value'!V211</f>
        <v>0</v>
      </c>
      <c r="AY33" s="4" t="str">
        <f>IF(B33='2.3 Augex (A) - Nominal values'!B33,"Yes","No")</f>
        <v>Yes</v>
      </c>
      <c r="AZ33" s="33"/>
      <c r="BA33" s="56"/>
      <c r="BB33" s="33"/>
      <c r="BC33" s="33"/>
      <c r="BD33" s="33"/>
    </row>
    <row r="34" spans="2:56">
      <c r="B34" s="350">
        <f>+'2.3 Augex (A) - Nominal values'!B34</f>
        <v>81622293</v>
      </c>
      <c r="C34" s="58"/>
      <c r="D34" s="58"/>
      <c r="E34" s="58"/>
      <c r="F34" s="58"/>
      <c r="G34" s="58"/>
      <c r="H34" s="58"/>
      <c r="I34" s="58"/>
      <c r="J34" s="58"/>
      <c r="K34" s="58"/>
      <c r="L34" s="58"/>
      <c r="M34" s="61"/>
      <c r="N34" s="60"/>
      <c r="O34" s="61"/>
      <c r="P34" s="61"/>
      <c r="Q34" s="60"/>
      <c r="R34" s="61"/>
      <c r="S34" s="61"/>
      <c r="T34" s="61"/>
      <c r="U34" s="62"/>
      <c r="V34" s="63"/>
      <c r="W34" s="64"/>
      <c r="X34" s="369">
        <f>+'2.3 Augex (A) - Nominal values'!X34/'2.3 Augex (C)- Nominal values'!AR34*'Cost incurred - Real Value'!V33</f>
        <v>0</v>
      </c>
      <c r="Y34" s="61"/>
      <c r="Z34" s="369">
        <f>+'2.3 Augex (A) - Nominal values'!Z34/'2.3 Augex (C)- Nominal values'!AR34*'Cost incurred - Real Value'!V33</f>
        <v>0</v>
      </c>
      <c r="AA34" s="65"/>
      <c r="AB34" s="65"/>
      <c r="AC34" s="65"/>
      <c r="AD34" s="65"/>
      <c r="AE34" s="65"/>
      <c r="AF34" s="65"/>
      <c r="AG34" s="65"/>
      <c r="AH34" s="65"/>
      <c r="AI34" s="65"/>
      <c r="AJ34" s="65"/>
      <c r="AK34" s="64"/>
      <c r="AL34" s="369">
        <f>+'2.3 Augex (A) - Nominal values'!AL34/'2.3 Augex (C)- Nominal values'!$AR34*'Cost incurred - Real Value'!$V33</f>
        <v>0</v>
      </c>
      <c r="AM34" s="369">
        <f>+'2.3 Augex (A) - Nominal values'!AM34/'2.3 Augex (C)- Nominal values'!$AR34*'Cost incurred - Real Value'!$V33</f>
        <v>0</v>
      </c>
      <c r="AN34" s="375"/>
      <c r="AO34" s="369">
        <f>+'2.3 Augex (A) - Nominal values'!AO34/'2.3 Augex (C)- Nominal values'!$AR34*'Cost incurred - Real Value'!$V33</f>
        <v>3309969.830462595</v>
      </c>
      <c r="AP34" s="369">
        <f>+'2.3 Augex (A) - Nominal values'!AP34/'2.3 Augex (C)- Nominal values'!$AR34*'Cost incurred - Real Value'!$V33</f>
        <v>4137631.8285598955</v>
      </c>
      <c r="AQ34" s="369">
        <f>+'2.3 Augex (A) - Nominal values'!AQ34/'2.3 Augex (C)- Nominal values'!$AR34*'Cost incurred - Real Value'!$V33</f>
        <v>128719.96003063254</v>
      </c>
      <c r="AR34" s="447">
        <f t="shared" si="0"/>
        <v>7576321.6190531226</v>
      </c>
      <c r="AS34" s="512"/>
      <c r="AT34" s="403"/>
      <c r="AU34" s="513"/>
      <c r="AV34" s="369">
        <f>+'2.3 Augex (A) - Nominal values'!AV34/'2.3 Augex (C)- Nominal values'!$AR34*'Cost incurred - Real Value'!$V33</f>
        <v>6213217.0520365518</v>
      </c>
      <c r="AW34" s="403">
        <f>+'Cost incurred - Real Value'!V154</f>
        <v>0</v>
      </c>
      <c r="AX34" s="513">
        <f>+'Cost incurred - Real Value'!V212</f>
        <v>0</v>
      </c>
      <c r="AY34" s="4" t="str">
        <f>IF(B34='2.3 Augex (A) - Nominal values'!B34,"Yes","No")</f>
        <v>Yes</v>
      </c>
      <c r="AZ34" s="33"/>
      <c r="BA34" s="56"/>
      <c r="BB34" s="33"/>
      <c r="BC34" s="33"/>
      <c r="BD34" s="33"/>
    </row>
    <row r="35" spans="2:56">
      <c r="B35" s="350">
        <f>+'2.3 Augex (A) - Nominal values'!B35</f>
        <v>82613244</v>
      </c>
      <c r="C35" s="58"/>
      <c r="D35" s="58"/>
      <c r="E35" s="58"/>
      <c r="F35" s="58"/>
      <c r="G35" s="58"/>
      <c r="H35" s="58"/>
      <c r="I35" s="58"/>
      <c r="J35" s="58"/>
      <c r="K35" s="58"/>
      <c r="L35" s="58"/>
      <c r="M35" s="61"/>
      <c r="N35" s="60"/>
      <c r="O35" s="61"/>
      <c r="P35" s="61"/>
      <c r="Q35" s="60"/>
      <c r="R35" s="61"/>
      <c r="S35" s="61"/>
      <c r="T35" s="61"/>
      <c r="U35" s="62"/>
      <c r="V35" s="63"/>
      <c r="W35" s="64"/>
      <c r="X35" s="369">
        <f>+'2.3 Augex (A) - Nominal values'!X35/'2.3 Augex (C)- Nominal values'!AR35*'Cost incurred - Real Value'!V34</f>
        <v>0</v>
      </c>
      <c r="Y35" s="61"/>
      <c r="Z35" s="369">
        <f>+'2.3 Augex (A) - Nominal values'!Z35/'2.3 Augex (C)- Nominal values'!AR35*'Cost incurred - Real Value'!V34</f>
        <v>0</v>
      </c>
      <c r="AA35" s="65"/>
      <c r="AB35" s="65"/>
      <c r="AC35" s="65"/>
      <c r="AD35" s="65"/>
      <c r="AE35" s="65"/>
      <c r="AF35" s="65"/>
      <c r="AG35" s="65"/>
      <c r="AH35" s="65"/>
      <c r="AI35" s="65"/>
      <c r="AJ35" s="65"/>
      <c r="AK35" s="64"/>
      <c r="AL35" s="369">
        <f>+'2.3 Augex (A) - Nominal values'!AL35/'2.3 Augex (C)- Nominal values'!$AR35*'Cost incurred - Real Value'!$V34</f>
        <v>0</v>
      </c>
      <c r="AM35" s="369">
        <f>+'2.3 Augex (A) - Nominal values'!AM35/'2.3 Augex (C)- Nominal values'!$AR35*'Cost incurred - Real Value'!$V34</f>
        <v>0</v>
      </c>
      <c r="AN35" s="375"/>
      <c r="AO35" s="369">
        <f>+'2.3 Augex (A) - Nominal values'!AO35/'2.3 Augex (C)- Nominal values'!$AR35*'Cost incurred - Real Value'!$V34</f>
        <v>6673796.8689236566</v>
      </c>
      <c r="AP35" s="369">
        <f>+'2.3 Augex (A) - Nominal values'!AP35/'2.3 Augex (C)- Nominal values'!$AR35*'Cost incurred - Real Value'!$V34</f>
        <v>298438.89573986299</v>
      </c>
      <c r="AQ35" s="369">
        <f>+'2.3 Augex (A) - Nominal values'!AQ35/'2.3 Augex (C)- Nominal values'!$AR35*'Cost incurred - Real Value'!$V34</f>
        <v>589951.06248542166</v>
      </c>
      <c r="AR35" s="447">
        <f t="shared" si="0"/>
        <v>7562186.8271489413</v>
      </c>
      <c r="AS35" s="512"/>
      <c r="AT35" s="403"/>
      <c r="AU35" s="513"/>
      <c r="AV35" s="369">
        <f>+'2.3 Augex (A) - Nominal values'!AV35/'2.3 Augex (C)- Nominal values'!$AR35*'Cost incurred - Real Value'!$V34</f>
        <v>5319937.4786830097</v>
      </c>
      <c r="AW35" s="403">
        <f>+'Cost incurred - Real Value'!V155</f>
        <v>0</v>
      </c>
      <c r="AX35" s="513">
        <f>+'Cost incurred - Real Value'!V213</f>
        <v>0</v>
      </c>
      <c r="AY35" s="4" t="str">
        <f>IF(B35='2.3 Augex (A) - Nominal values'!B35,"Yes","No")</f>
        <v>Yes</v>
      </c>
      <c r="AZ35" s="33"/>
      <c r="BA35" s="56"/>
      <c r="BB35" s="33"/>
      <c r="BC35" s="33"/>
      <c r="BD35" s="33"/>
    </row>
    <row r="36" spans="2:56">
      <c r="B36" s="350">
        <f>+'2.3 Augex (A) - Nominal values'!B36</f>
        <v>40222461</v>
      </c>
      <c r="C36" s="58"/>
      <c r="D36" s="58"/>
      <c r="E36" s="58"/>
      <c r="F36" s="58"/>
      <c r="G36" s="58"/>
      <c r="H36" s="58"/>
      <c r="I36" s="58"/>
      <c r="J36" s="58"/>
      <c r="K36" s="58"/>
      <c r="L36" s="58"/>
      <c r="M36" s="61"/>
      <c r="N36" s="60"/>
      <c r="O36" s="61"/>
      <c r="P36" s="61"/>
      <c r="Q36" s="60"/>
      <c r="R36" s="61"/>
      <c r="S36" s="61"/>
      <c r="T36" s="61"/>
      <c r="U36" s="62"/>
      <c r="V36" s="63"/>
      <c r="W36" s="64"/>
      <c r="X36" s="369">
        <f>+'2.3 Augex (A) - Nominal values'!X36/'2.3 Augex (C)- Nominal values'!AR36*'Cost incurred - Real Value'!V35</f>
        <v>0</v>
      </c>
      <c r="Y36" s="61"/>
      <c r="Z36" s="369">
        <f>+'2.3 Augex (A) - Nominal values'!Z36/'2.3 Augex (C)- Nominal values'!AR36*'Cost incurred - Real Value'!V35</f>
        <v>0</v>
      </c>
      <c r="AA36" s="65"/>
      <c r="AB36" s="65"/>
      <c r="AC36" s="65"/>
      <c r="AD36" s="65"/>
      <c r="AE36" s="65"/>
      <c r="AF36" s="65"/>
      <c r="AG36" s="65"/>
      <c r="AH36" s="65"/>
      <c r="AI36" s="65"/>
      <c r="AJ36" s="65"/>
      <c r="AK36" s="64"/>
      <c r="AL36" s="369">
        <f>+'2.3 Augex (A) - Nominal values'!AL36/'2.3 Augex (C)- Nominal values'!$AR36*'Cost incurred - Real Value'!$V35</f>
        <v>0</v>
      </c>
      <c r="AM36" s="369">
        <f>+'2.3 Augex (A) - Nominal values'!AM36/'2.3 Augex (C)- Nominal values'!$AR36*'Cost incurred - Real Value'!$V35</f>
        <v>0</v>
      </c>
      <c r="AN36" s="375"/>
      <c r="AO36" s="369">
        <f>+'2.3 Augex (A) - Nominal values'!AO36/'2.3 Augex (C)- Nominal values'!$AR36*'Cost incurred - Real Value'!$V35</f>
        <v>1365142.3270902447</v>
      </c>
      <c r="AP36" s="369">
        <f>+'2.3 Augex (A) - Nominal values'!AP36/'2.3 Augex (C)- Nominal values'!$AR36*'Cost incurred - Real Value'!$V35</f>
        <v>0</v>
      </c>
      <c r="AQ36" s="369">
        <f>+'2.3 Augex (A) - Nominal values'!AQ36/'2.3 Augex (C)- Nominal values'!$AR36*'Cost incurred - Real Value'!$V35</f>
        <v>63033.419219710013</v>
      </c>
      <c r="AR36" s="447">
        <f t="shared" si="0"/>
        <v>1428175.7463099547</v>
      </c>
      <c r="AS36" s="512"/>
      <c r="AT36" s="403"/>
      <c r="AU36" s="513"/>
      <c r="AV36" s="369">
        <f>+'2.3 Augex (A) - Nominal values'!AV36/'2.3 Augex (C)- Nominal values'!$AR36*'Cost incurred - Real Value'!$V35</f>
        <v>224711.98510664751</v>
      </c>
      <c r="AW36" s="403">
        <f>+'Cost incurred - Real Value'!V156</f>
        <v>0</v>
      </c>
      <c r="AX36" s="513">
        <f>+'Cost incurred - Real Value'!V214</f>
        <v>0</v>
      </c>
      <c r="AY36" s="4" t="str">
        <f>IF(B36='2.3 Augex (A) - Nominal values'!B36,"Yes","No")</f>
        <v>Yes</v>
      </c>
      <c r="AZ36" s="33"/>
      <c r="BA36" s="56"/>
      <c r="BB36" s="33"/>
      <c r="BC36" s="33"/>
      <c r="BD36" s="33"/>
    </row>
    <row r="37" spans="2:56">
      <c r="B37" s="350">
        <f>+'2.3 Augex (A) - Nominal values'!B37</f>
        <v>0</v>
      </c>
      <c r="C37" s="58"/>
      <c r="D37" s="58"/>
      <c r="E37" s="58"/>
      <c r="F37" s="58"/>
      <c r="G37" s="58"/>
      <c r="H37" s="58"/>
      <c r="I37" s="58"/>
      <c r="J37" s="58"/>
      <c r="K37" s="58"/>
      <c r="L37" s="58"/>
      <c r="M37" s="61"/>
      <c r="N37" s="60"/>
      <c r="O37" s="61"/>
      <c r="P37" s="61"/>
      <c r="Q37" s="60"/>
      <c r="R37" s="61"/>
      <c r="S37" s="61"/>
      <c r="T37" s="61"/>
      <c r="U37" s="62"/>
      <c r="V37" s="63"/>
      <c r="W37" s="64"/>
      <c r="X37" s="369"/>
      <c r="Y37" s="61"/>
      <c r="Z37" s="369"/>
      <c r="AA37" s="65"/>
      <c r="AB37" s="65"/>
      <c r="AC37" s="65"/>
      <c r="AD37" s="65"/>
      <c r="AE37" s="65"/>
      <c r="AF37" s="65"/>
      <c r="AG37" s="65"/>
      <c r="AH37" s="65"/>
      <c r="AI37" s="65"/>
      <c r="AJ37" s="65"/>
      <c r="AK37" s="64"/>
      <c r="AL37" s="369"/>
      <c r="AM37" s="369"/>
      <c r="AN37" s="375"/>
      <c r="AO37" s="369"/>
      <c r="AP37" s="369"/>
      <c r="AQ37" s="369"/>
      <c r="AR37" s="447"/>
      <c r="AS37" s="512"/>
      <c r="AT37" s="403"/>
      <c r="AU37" s="513"/>
      <c r="AV37" s="369"/>
      <c r="AW37" s="403"/>
      <c r="AX37" s="513"/>
      <c r="AY37" s="4" t="str">
        <f>IF(B37='2.3 Augex (A) - Nominal values'!B37,"Yes","No")</f>
        <v>Yes</v>
      </c>
      <c r="AZ37" s="33"/>
      <c r="BA37" s="56"/>
      <c r="BB37" s="33"/>
      <c r="BC37" s="33"/>
      <c r="BD37" s="33"/>
    </row>
    <row r="38" spans="2:56">
      <c r="B38" s="350">
        <f>+'2.3 Augex (A) - Nominal values'!B38</f>
        <v>0</v>
      </c>
      <c r="C38" s="58"/>
      <c r="D38" s="58"/>
      <c r="E38" s="58"/>
      <c r="F38" s="58"/>
      <c r="G38" s="58"/>
      <c r="H38" s="58"/>
      <c r="I38" s="58"/>
      <c r="J38" s="58"/>
      <c r="K38" s="58"/>
      <c r="L38" s="58"/>
      <c r="M38" s="61"/>
      <c r="N38" s="60"/>
      <c r="O38" s="61"/>
      <c r="P38" s="61"/>
      <c r="Q38" s="60"/>
      <c r="R38" s="61"/>
      <c r="S38" s="61"/>
      <c r="T38" s="61"/>
      <c r="U38" s="62"/>
      <c r="V38" s="63"/>
      <c r="W38" s="64"/>
      <c r="X38" s="369"/>
      <c r="Y38" s="61"/>
      <c r="Z38" s="369"/>
      <c r="AA38" s="65"/>
      <c r="AB38" s="65"/>
      <c r="AC38" s="65"/>
      <c r="AD38" s="65"/>
      <c r="AE38" s="65"/>
      <c r="AF38" s="65"/>
      <c r="AG38" s="65"/>
      <c r="AH38" s="65"/>
      <c r="AI38" s="65"/>
      <c r="AJ38" s="65"/>
      <c r="AK38" s="64"/>
      <c r="AL38" s="369"/>
      <c r="AM38" s="369"/>
      <c r="AN38" s="375"/>
      <c r="AO38" s="369"/>
      <c r="AP38" s="369"/>
      <c r="AQ38" s="369"/>
      <c r="AR38" s="447"/>
      <c r="AS38" s="512"/>
      <c r="AT38" s="403"/>
      <c r="AU38" s="513"/>
      <c r="AV38" s="369"/>
      <c r="AW38" s="403"/>
      <c r="AX38" s="513"/>
      <c r="AY38" s="4" t="str">
        <f>IF(B38='2.3 Augex (A) - Nominal values'!B38,"Yes","No")</f>
        <v>Yes</v>
      </c>
      <c r="AZ38" s="33"/>
      <c r="BA38" s="56"/>
      <c r="BB38" s="33"/>
      <c r="BC38" s="33"/>
      <c r="BD38" s="33"/>
    </row>
    <row r="39" spans="2:56">
      <c r="B39" s="350">
        <f>+'2.3 Augex (A) - Nominal values'!B39</f>
        <v>0</v>
      </c>
      <c r="C39" s="58"/>
      <c r="D39" s="58"/>
      <c r="E39" s="58"/>
      <c r="F39" s="58"/>
      <c r="G39" s="58"/>
      <c r="H39" s="58"/>
      <c r="I39" s="58"/>
      <c r="J39" s="58"/>
      <c r="K39" s="58"/>
      <c r="L39" s="58"/>
      <c r="M39" s="61"/>
      <c r="N39" s="60"/>
      <c r="O39" s="61"/>
      <c r="P39" s="61"/>
      <c r="Q39" s="60"/>
      <c r="R39" s="61"/>
      <c r="S39" s="61"/>
      <c r="T39" s="61"/>
      <c r="U39" s="62"/>
      <c r="V39" s="63"/>
      <c r="W39" s="64"/>
      <c r="X39" s="369"/>
      <c r="Y39" s="61"/>
      <c r="Z39" s="369"/>
      <c r="AA39" s="65"/>
      <c r="AB39" s="65"/>
      <c r="AC39" s="65"/>
      <c r="AD39" s="65"/>
      <c r="AE39" s="65"/>
      <c r="AF39" s="65"/>
      <c r="AG39" s="65"/>
      <c r="AH39" s="65"/>
      <c r="AI39" s="65"/>
      <c r="AJ39" s="65"/>
      <c r="AK39" s="64"/>
      <c r="AL39" s="369"/>
      <c r="AM39" s="369"/>
      <c r="AN39" s="375"/>
      <c r="AO39" s="369"/>
      <c r="AP39" s="369"/>
      <c r="AQ39" s="369"/>
      <c r="AR39" s="447"/>
      <c r="AS39" s="512"/>
      <c r="AT39" s="403"/>
      <c r="AU39" s="513"/>
      <c r="AV39" s="369"/>
      <c r="AW39" s="403"/>
      <c r="AX39" s="513"/>
      <c r="AY39" s="4" t="str">
        <f>IF(B39='2.3 Augex (A) - Nominal values'!B39,"Yes","No")</f>
        <v>Yes</v>
      </c>
      <c r="AZ39" s="33"/>
      <c r="BA39" s="56"/>
      <c r="BB39" s="33"/>
      <c r="BC39" s="33"/>
      <c r="BD39" s="33"/>
    </row>
    <row r="40" spans="2:56">
      <c r="B40" s="350">
        <f>+'2.3 Augex (A) - Nominal values'!B40</f>
        <v>0</v>
      </c>
      <c r="C40" s="58"/>
      <c r="D40" s="58"/>
      <c r="E40" s="58"/>
      <c r="F40" s="58"/>
      <c r="G40" s="58"/>
      <c r="H40" s="58"/>
      <c r="I40" s="58"/>
      <c r="J40" s="58"/>
      <c r="K40" s="58"/>
      <c r="L40" s="58"/>
      <c r="M40" s="61"/>
      <c r="N40" s="60"/>
      <c r="O40" s="61"/>
      <c r="P40" s="61"/>
      <c r="Q40" s="60"/>
      <c r="R40" s="61"/>
      <c r="S40" s="61"/>
      <c r="T40" s="61"/>
      <c r="U40" s="62"/>
      <c r="V40" s="63"/>
      <c r="W40" s="64"/>
      <c r="X40" s="369"/>
      <c r="Y40" s="61"/>
      <c r="Z40" s="369"/>
      <c r="AA40" s="65"/>
      <c r="AB40" s="65"/>
      <c r="AC40" s="65"/>
      <c r="AD40" s="65"/>
      <c r="AE40" s="65"/>
      <c r="AF40" s="65"/>
      <c r="AG40" s="65"/>
      <c r="AH40" s="65"/>
      <c r="AI40" s="65"/>
      <c r="AJ40" s="65"/>
      <c r="AK40" s="64"/>
      <c r="AL40" s="369"/>
      <c r="AM40" s="369"/>
      <c r="AN40" s="375"/>
      <c r="AO40" s="369"/>
      <c r="AP40" s="369"/>
      <c r="AQ40" s="369"/>
      <c r="AR40" s="447"/>
      <c r="AS40" s="512"/>
      <c r="AT40" s="403"/>
      <c r="AU40" s="513"/>
      <c r="AV40" s="369"/>
      <c r="AW40" s="403"/>
      <c r="AX40" s="513"/>
      <c r="AY40" s="4" t="str">
        <f>IF(B40='2.3 Augex (A) - Nominal values'!B40,"Yes","No")</f>
        <v>Yes</v>
      </c>
      <c r="AZ40" s="33"/>
      <c r="BA40" s="56"/>
      <c r="BB40" s="33"/>
      <c r="BC40" s="33"/>
      <c r="BD40" s="33"/>
    </row>
    <row r="41" spans="2:56">
      <c r="B41" s="350">
        <f>+'2.3 Augex (A) - Nominal values'!B41</f>
        <v>0</v>
      </c>
      <c r="C41" s="58"/>
      <c r="D41" s="58"/>
      <c r="E41" s="58"/>
      <c r="F41" s="58"/>
      <c r="G41" s="58"/>
      <c r="H41" s="58"/>
      <c r="I41" s="58"/>
      <c r="J41" s="58"/>
      <c r="K41" s="58"/>
      <c r="L41" s="58"/>
      <c r="M41" s="61"/>
      <c r="N41" s="60"/>
      <c r="O41" s="61"/>
      <c r="P41" s="61"/>
      <c r="Q41" s="60"/>
      <c r="R41" s="61"/>
      <c r="S41" s="61"/>
      <c r="T41" s="61"/>
      <c r="U41" s="62"/>
      <c r="V41" s="63"/>
      <c r="W41" s="64"/>
      <c r="X41" s="369"/>
      <c r="Y41" s="61"/>
      <c r="Z41" s="369"/>
      <c r="AA41" s="65"/>
      <c r="AB41" s="65"/>
      <c r="AC41" s="65"/>
      <c r="AD41" s="65"/>
      <c r="AE41" s="65"/>
      <c r="AF41" s="65"/>
      <c r="AG41" s="65"/>
      <c r="AH41" s="65"/>
      <c r="AI41" s="65"/>
      <c r="AJ41" s="65"/>
      <c r="AK41" s="64"/>
      <c r="AL41" s="369"/>
      <c r="AM41" s="369"/>
      <c r="AN41" s="375"/>
      <c r="AO41" s="369"/>
      <c r="AP41" s="369"/>
      <c r="AQ41" s="369"/>
      <c r="AR41" s="447"/>
      <c r="AS41" s="512"/>
      <c r="AT41" s="403"/>
      <c r="AU41" s="513"/>
      <c r="AV41" s="369"/>
      <c r="AW41" s="403"/>
      <c r="AX41" s="513"/>
      <c r="AY41" s="4" t="str">
        <f>IF(B41='2.3 Augex (A) - Nominal values'!B41,"Yes","No")</f>
        <v>Yes</v>
      </c>
      <c r="AZ41" s="33"/>
      <c r="BA41" s="56"/>
      <c r="BB41" s="33"/>
      <c r="BC41" s="33"/>
      <c r="BD41" s="33"/>
    </row>
    <row r="42" spans="2:56">
      <c r="B42" s="350">
        <f>+'2.3 Augex (A) - Nominal values'!B42</f>
        <v>0</v>
      </c>
      <c r="C42" s="58"/>
      <c r="D42" s="58"/>
      <c r="E42" s="58"/>
      <c r="F42" s="58"/>
      <c r="G42" s="58"/>
      <c r="H42" s="58"/>
      <c r="I42" s="58"/>
      <c r="J42" s="58"/>
      <c r="K42" s="58"/>
      <c r="L42" s="58"/>
      <c r="M42" s="61"/>
      <c r="N42" s="60"/>
      <c r="O42" s="61"/>
      <c r="P42" s="61"/>
      <c r="Q42" s="60"/>
      <c r="R42" s="61"/>
      <c r="S42" s="61"/>
      <c r="T42" s="61"/>
      <c r="U42" s="62"/>
      <c r="V42" s="63"/>
      <c r="W42" s="64"/>
      <c r="X42" s="369"/>
      <c r="Y42" s="61"/>
      <c r="Z42" s="369"/>
      <c r="AA42" s="65"/>
      <c r="AB42" s="65"/>
      <c r="AC42" s="65"/>
      <c r="AD42" s="65"/>
      <c r="AE42" s="65"/>
      <c r="AF42" s="65"/>
      <c r="AG42" s="65"/>
      <c r="AH42" s="65"/>
      <c r="AI42" s="65"/>
      <c r="AJ42" s="65"/>
      <c r="AK42" s="64"/>
      <c r="AL42" s="369"/>
      <c r="AM42" s="369"/>
      <c r="AN42" s="375"/>
      <c r="AO42" s="369"/>
      <c r="AP42" s="369"/>
      <c r="AQ42" s="369"/>
      <c r="AR42" s="447"/>
      <c r="AS42" s="512"/>
      <c r="AT42" s="403"/>
      <c r="AU42" s="513"/>
      <c r="AV42" s="369"/>
      <c r="AW42" s="403"/>
      <c r="AX42" s="513"/>
      <c r="AY42" s="4" t="str">
        <f>IF(B42='2.3 Augex (A) - Nominal values'!B42,"Yes","No")</f>
        <v>Yes</v>
      </c>
      <c r="AZ42" s="33"/>
      <c r="BA42" s="56"/>
      <c r="BB42" s="33"/>
      <c r="BC42" s="33"/>
      <c r="BD42" s="33"/>
    </row>
    <row r="43" spans="2:56">
      <c r="B43" s="350">
        <f>+'2.3 Augex (A) - Nominal values'!B43</f>
        <v>0</v>
      </c>
      <c r="C43" s="58"/>
      <c r="D43" s="58"/>
      <c r="E43" s="58"/>
      <c r="F43" s="58"/>
      <c r="G43" s="58"/>
      <c r="H43" s="58"/>
      <c r="I43" s="58"/>
      <c r="J43" s="58"/>
      <c r="K43" s="58"/>
      <c r="L43" s="58"/>
      <c r="M43" s="61"/>
      <c r="N43" s="60"/>
      <c r="O43" s="61"/>
      <c r="P43" s="61"/>
      <c r="Q43" s="60"/>
      <c r="R43" s="61"/>
      <c r="S43" s="61"/>
      <c r="T43" s="61"/>
      <c r="U43" s="62"/>
      <c r="V43" s="63"/>
      <c r="W43" s="64"/>
      <c r="X43" s="369"/>
      <c r="Y43" s="61"/>
      <c r="Z43" s="369"/>
      <c r="AA43" s="65"/>
      <c r="AB43" s="65"/>
      <c r="AC43" s="65"/>
      <c r="AD43" s="65"/>
      <c r="AE43" s="65"/>
      <c r="AF43" s="65"/>
      <c r="AG43" s="65"/>
      <c r="AH43" s="65"/>
      <c r="AI43" s="65"/>
      <c r="AJ43" s="65"/>
      <c r="AK43" s="64"/>
      <c r="AL43" s="369"/>
      <c r="AM43" s="369"/>
      <c r="AN43" s="375"/>
      <c r="AO43" s="369"/>
      <c r="AP43" s="369"/>
      <c r="AQ43" s="369"/>
      <c r="AR43" s="447"/>
      <c r="AS43" s="512"/>
      <c r="AT43" s="403"/>
      <c r="AU43" s="513"/>
      <c r="AV43" s="369"/>
      <c r="AW43" s="403"/>
      <c r="AX43" s="513"/>
      <c r="AY43" s="4" t="str">
        <f>IF(B43='2.3 Augex (A) - Nominal values'!B43,"Yes","No")</f>
        <v>Yes</v>
      </c>
      <c r="AZ43" s="33"/>
      <c r="BA43" s="56"/>
      <c r="BB43" s="33"/>
      <c r="BC43" s="33"/>
      <c r="BD43" s="33"/>
    </row>
    <row r="44" spans="2:56">
      <c r="B44" s="350">
        <f>+'2.3 Augex (A) - Nominal values'!B44</f>
        <v>0</v>
      </c>
      <c r="C44" s="58"/>
      <c r="D44" s="58"/>
      <c r="E44" s="58"/>
      <c r="F44" s="58"/>
      <c r="G44" s="58"/>
      <c r="H44" s="58"/>
      <c r="I44" s="58"/>
      <c r="J44" s="58"/>
      <c r="K44" s="58"/>
      <c r="L44" s="58"/>
      <c r="M44" s="61"/>
      <c r="N44" s="60"/>
      <c r="O44" s="61"/>
      <c r="P44" s="61"/>
      <c r="Q44" s="60"/>
      <c r="R44" s="61"/>
      <c r="S44" s="61"/>
      <c r="T44" s="61"/>
      <c r="U44" s="62"/>
      <c r="V44" s="63"/>
      <c r="W44" s="64"/>
      <c r="X44" s="369"/>
      <c r="Y44" s="61"/>
      <c r="Z44" s="369"/>
      <c r="AA44" s="65"/>
      <c r="AB44" s="65"/>
      <c r="AC44" s="65"/>
      <c r="AD44" s="65"/>
      <c r="AE44" s="65"/>
      <c r="AF44" s="65"/>
      <c r="AG44" s="65"/>
      <c r="AH44" s="65"/>
      <c r="AI44" s="65"/>
      <c r="AJ44" s="65"/>
      <c r="AK44" s="64"/>
      <c r="AL44" s="369"/>
      <c r="AM44" s="369"/>
      <c r="AN44" s="375"/>
      <c r="AO44" s="369"/>
      <c r="AP44" s="369"/>
      <c r="AQ44" s="369"/>
      <c r="AR44" s="447"/>
      <c r="AS44" s="512"/>
      <c r="AT44" s="403"/>
      <c r="AU44" s="513"/>
      <c r="AV44" s="369"/>
      <c r="AW44" s="403"/>
      <c r="AX44" s="513"/>
      <c r="AY44" s="4" t="str">
        <f>IF(B44='2.3 Augex (A) - Nominal values'!B44,"Yes","No")</f>
        <v>Yes</v>
      </c>
      <c r="AZ44" s="33"/>
      <c r="BA44" s="56"/>
      <c r="BB44" s="33"/>
      <c r="BC44" s="33"/>
      <c r="BD44" s="33"/>
    </row>
    <row r="45" spans="2:56">
      <c r="B45" s="350">
        <f>+'2.3 Augex (A) - Nominal values'!B45</f>
        <v>0</v>
      </c>
      <c r="C45" s="58"/>
      <c r="D45" s="58"/>
      <c r="E45" s="58"/>
      <c r="F45" s="58"/>
      <c r="G45" s="58"/>
      <c r="H45" s="58"/>
      <c r="I45" s="58"/>
      <c r="J45" s="58"/>
      <c r="K45" s="58"/>
      <c r="L45" s="58"/>
      <c r="M45" s="61"/>
      <c r="N45" s="60"/>
      <c r="O45" s="61"/>
      <c r="P45" s="61"/>
      <c r="Q45" s="60"/>
      <c r="R45" s="61"/>
      <c r="S45" s="61"/>
      <c r="T45" s="61"/>
      <c r="U45" s="62"/>
      <c r="V45" s="63"/>
      <c r="W45" s="64"/>
      <c r="X45" s="369"/>
      <c r="Y45" s="61"/>
      <c r="Z45" s="369"/>
      <c r="AA45" s="65"/>
      <c r="AB45" s="65"/>
      <c r="AC45" s="65"/>
      <c r="AD45" s="65"/>
      <c r="AE45" s="65"/>
      <c r="AF45" s="65"/>
      <c r="AG45" s="65"/>
      <c r="AH45" s="65"/>
      <c r="AI45" s="65"/>
      <c r="AJ45" s="65"/>
      <c r="AK45" s="64"/>
      <c r="AL45" s="369"/>
      <c r="AM45" s="369"/>
      <c r="AN45" s="375"/>
      <c r="AO45" s="369"/>
      <c r="AP45" s="369"/>
      <c r="AQ45" s="369"/>
      <c r="AR45" s="447"/>
      <c r="AS45" s="512"/>
      <c r="AT45" s="403"/>
      <c r="AU45" s="513"/>
      <c r="AV45" s="369"/>
      <c r="AW45" s="403"/>
      <c r="AX45" s="513"/>
      <c r="AY45" s="4" t="str">
        <f>IF(B45='2.3 Augex (A) - Nominal values'!B45,"Yes","No")</f>
        <v>Yes</v>
      </c>
      <c r="AZ45" s="33"/>
      <c r="BA45" s="56"/>
      <c r="BB45" s="33"/>
      <c r="BC45" s="33"/>
      <c r="BD45" s="33"/>
    </row>
    <row r="46" spans="2:56">
      <c r="B46" s="350">
        <f>+'2.3 Augex (A) - Nominal values'!B46</f>
        <v>0</v>
      </c>
      <c r="C46" s="58"/>
      <c r="D46" s="58"/>
      <c r="E46" s="58"/>
      <c r="F46" s="58"/>
      <c r="G46" s="58"/>
      <c r="H46" s="58"/>
      <c r="I46" s="58"/>
      <c r="J46" s="58"/>
      <c r="K46" s="58"/>
      <c r="L46" s="58"/>
      <c r="M46" s="61"/>
      <c r="N46" s="60"/>
      <c r="O46" s="61"/>
      <c r="P46" s="61"/>
      <c r="Q46" s="60"/>
      <c r="R46" s="61"/>
      <c r="S46" s="61"/>
      <c r="T46" s="61"/>
      <c r="U46" s="62"/>
      <c r="V46" s="63"/>
      <c r="W46" s="64"/>
      <c r="X46" s="369"/>
      <c r="Y46" s="61"/>
      <c r="Z46" s="369"/>
      <c r="AA46" s="65"/>
      <c r="AB46" s="65"/>
      <c r="AC46" s="65"/>
      <c r="AD46" s="65"/>
      <c r="AE46" s="65"/>
      <c r="AF46" s="65"/>
      <c r="AG46" s="65"/>
      <c r="AH46" s="65"/>
      <c r="AI46" s="65"/>
      <c r="AJ46" s="65"/>
      <c r="AK46" s="64"/>
      <c r="AL46" s="369"/>
      <c r="AM46" s="369"/>
      <c r="AN46" s="375"/>
      <c r="AO46" s="369"/>
      <c r="AP46" s="369"/>
      <c r="AQ46" s="369"/>
      <c r="AR46" s="447"/>
      <c r="AS46" s="512"/>
      <c r="AT46" s="403"/>
      <c r="AU46" s="513"/>
      <c r="AV46" s="369"/>
      <c r="AW46" s="403"/>
      <c r="AX46" s="513"/>
      <c r="AY46" s="4" t="str">
        <f>IF(B46='2.3 Augex (A) - Nominal values'!B46,"Yes","No")</f>
        <v>Yes</v>
      </c>
      <c r="AZ46" s="33"/>
      <c r="BA46" s="56"/>
      <c r="BB46" s="33"/>
      <c r="BC46" s="33"/>
      <c r="BD46" s="33"/>
    </row>
    <row r="47" spans="2:56">
      <c r="B47" s="350">
        <f>+'2.3 Augex (A) - Nominal values'!B47</f>
        <v>0</v>
      </c>
      <c r="C47" s="58"/>
      <c r="D47" s="58"/>
      <c r="E47" s="58"/>
      <c r="F47" s="58"/>
      <c r="G47" s="58"/>
      <c r="H47" s="58"/>
      <c r="I47" s="58"/>
      <c r="J47" s="58"/>
      <c r="K47" s="58"/>
      <c r="L47" s="58"/>
      <c r="M47" s="61"/>
      <c r="N47" s="72"/>
      <c r="O47" s="61"/>
      <c r="P47" s="61"/>
      <c r="Q47" s="60"/>
      <c r="R47" s="61"/>
      <c r="S47" s="61"/>
      <c r="T47" s="61"/>
      <c r="U47" s="62"/>
      <c r="V47" s="63"/>
      <c r="W47" s="64"/>
      <c r="X47" s="369"/>
      <c r="Y47" s="61"/>
      <c r="Z47" s="369"/>
      <c r="AA47" s="65"/>
      <c r="AB47" s="65"/>
      <c r="AC47" s="65"/>
      <c r="AD47" s="65"/>
      <c r="AE47" s="65"/>
      <c r="AF47" s="65"/>
      <c r="AG47" s="65"/>
      <c r="AH47" s="65"/>
      <c r="AI47" s="65"/>
      <c r="AJ47" s="65"/>
      <c r="AK47" s="64"/>
      <c r="AL47" s="369"/>
      <c r="AM47" s="369"/>
      <c r="AN47" s="375"/>
      <c r="AO47" s="369"/>
      <c r="AP47" s="369"/>
      <c r="AQ47" s="369"/>
      <c r="AR47" s="447"/>
      <c r="AS47" s="512"/>
      <c r="AT47" s="403"/>
      <c r="AU47" s="513"/>
      <c r="AV47" s="369"/>
      <c r="AW47" s="403"/>
      <c r="AX47" s="513"/>
      <c r="AY47" s="4" t="str">
        <f>IF(B47='2.3 Augex (A) - Nominal values'!B47,"Yes","No")</f>
        <v>Yes</v>
      </c>
      <c r="AZ47" s="33"/>
      <c r="BA47" s="56"/>
      <c r="BB47" s="33"/>
      <c r="BC47" s="33"/>
      <c r="BD47" s="33"/>
    </row>
    <row r="48" spans="2:56">
      <c r="B48" s="350">
        <f>+'2.3 Augex (A) - Nominal values'!B48</f>
        <v>0</v>
      </c>
      <c r="C48" s="75"/>
      <c r="D48" s="75"/>
      <c r="E48" s="75"/>
      <c r="F48" s="75"/>
      <c r="G48" s="75"/>
      <c r="H48" s="75"/>
      <c r="I48" s="75"/>
      <c r="J48" s="75"/>
      <c r="K48" s="75"/>
      <c r="L48" s="75"/>
      <c r="M48" s="76"/>
      <c r="N48" s="77"/>
      <c r="O48" s="76"/>
      <c r="P48" s="76"/>
      <c r="Q48" s="77"/>
      <c r="R48" s="76"/>
      <c r="S48" s="76"/>
      <c r="T48" s="76"/>
      <c r="U48" s="78"/>
      <c r="V48" s="79"/>
      <c r="W48" s="80"/>
      <c r="X48" s="369"/>
      <c r="Y48" s="76"/>
      <c r="Z48" s="369"/>
      <c r="AA48" s="81"/>
      <c r="AB48" s="81"/>
      <c r="AC48" s="81"/>
      <c r="AD48" s="81"/>
      <c r="AE48" s="81"/>
      <c r="AF48" s="81"/>
      <c r="AG48" s="81"/>
      <c r="AH48" s="81"/>
      <c r="AI48" s="81"/>
      <c r="AJ48" s="81"/>
      <c r="AK48" s="80"/>
      <c r="AL48" s="369"/>
      <c r="AM48" s="369"/>
      <c r="AN48" s="375"/>
      <c r="AO48" s="369"/>
      <c r="AP48" s="369"/>
      <c r="AQ48" s="369"/>
      <c r="AR48" s="447"/>
      <c r="AS48" s="512"/>
      <c r="AT48" s="403"/>
      <c r="AU48" s="513"/>
      <c r="AV48" s="369"/>
      <c r="AW48" s="403"/>
      <c r="AX48" s="513"/>
      <c r="AY48" s="4" t="str">
        <f>IF(B48='2.3 Augex (A) - Nominal values'!B48,"Yes","No")</f>
        <v>Yes</v>
      </c>
      <c r="AZ48" s="33"/>
      <c r="BA48" s="56"/>
      <c r="BB48" s="33"/>
      <c r="BC48" s="33"/>
      <c r="BD48" s="33"/>
    </row>
    <row r="49" spans="2:56">
      <c r="B49" s="350">
        <f>+'2.3 Augex (A) - Nominal values'!B49</f>
        <v>0</v>
      </c>
      <c r="C49" s="75"/>
      <c r="D49" s="75"/>
      <c r="E49" s="75"/>
      <c r="F49" s="75"/>
      <c r="G49" s="75"/>
      <c r="H49" s="75"/>
      <c r="I49" s="75"/>
      <c r="J49" s="75"/>
      <c r="K49" s="75"/>
      <c r="L49" s="75"/>
      <c r="M49" s="76"/>
      <c r="N49" s="77"/>
      <c r="O49" s="76"/>
      <c r="P49" s="76"/>
      <c r="Q49" s="77"/>
      <c r="R49" s="76"/>
      <c r="S49" s="76"/>
      <c r="T49" s="76"/>
      <c r="U49" s="78"/>
      <c r="V49" s="79"/>
      <c r="W49" s="80"/>
      <c r="X49" s="369"/>
      <c r="Y49" s="76"/>
      <c r="Z49" s="369"/>
      <c r="AA49" s="81"/>
      <c r="AB49" s="81"/>
      <c r="AC49" s="81"/>
      <c r="AD49" s="81"/>
      <c r="AE49" s="81"/>
      <c r="AF49" s="81"/>
      <c r="AG49" s="81"/>
      <c r="AH49" s="81"/>
      <c r="AI49" s="81"/>
      <c r="AJ49" s="81"/>
      <c r="AK49" s="80"/>
      <c r="AL49" s="369"/>
      <c r="AM49" s="369"/>
      <c r="AN49" s="375"/>
      <c r="AO49" s="369"/>
      <c r="AP49" s="369"/>
      <c r="AQ49" s="369"/>
      <c r="AR49" s="447"/>
      <c r="AS49" s="512"/>
      <c r="AT49" s="403"/>
      <c r="AU49" s="513"/>
      <c r="AV49" s="369"/>
      <c r="AW49" s="403"/>
      <c r="AX49" s="513"/>
      <c r="AY49" s="4" t="str">
        <f>IF(B49='2.3 Augex (A) - Nominal values'!B49,"Yes","No")</f>
        <v>Yes</v>
      </c>
      <c r="AZ49" s="33"/>
      <c r="BA49" s="33"/>
      <c r="BB49" s="33"/>
      <c r="BC49" s="33"/>
      <c r="BD49" s="33"/>
    </row>
    <row r="50" spans="2:56">
      <c r="B50" s="350">
        <f>+'2.3 Augex (A) - Nominal values'!B50</f>
        <v>0</v>
      </c>
      <c r="C50" s="75"/>
      <c r="D50" s="75"/>
      <c r="E50" s="75"/>
      <c r="F50" s="75"/>
      <c r="G50" s="75"/>
      <c r="H50" s="75"/>
      <c r="I50" s="75"/>
      <c r="J50" s="75"/>
      <c r="K50" s="75"/>
      <c r="L50" s="75"/>
      <c r="M50" s="76"/>
      <c r="N50" s="77"/>
      <c r="O50" s="76"/>
      <c r="P50" s="76"/>
      <c r="Q50" s="77"/>
      <c r="R50" s="76"/>
      <c r="S50" s="76"/>
      <c r="T50" s="76"/>
      <c r="U50" s="78"/>
      <c r="V50" s="79"/>
      <c r="W50" s="80"/>
      <c r="X50" s="369"/>
      <c r="Y50" s="76"/>
      <c r="Z50" s="369"/>
      <c r="AA50" s="81"/>
      <c r="AB50" s="81"/>
      <c r="AC50" s="81"/>
      <c r="AD50" s="81"/>
      <c r="AE50" s="81"/>
      <c r="AF50" s="81"/>
      <c r="AG50" s="81"/>
      <c r="AH50" s="81"/>
      <c r="AI50" s="81"/>
      <c r="AJ50" s="81"/>
      <c r="AK50" s="80"/>
      <c r="AL50" s="369"/>
      <c r="AM50" s="369"/>
      <c r="AN50" s="375"/>
      <c r="AO50" s="369"/>
      <c r="AP50" s="369"/>
      <c r="AQ50" s="369"/>
      <c r="AR50" s="447"/>
      <c r="AS50" s="512"/>
      <c r="AT50" s="403"/>
      <c r="AU50" s="513"/>
      <c r="AV50" s="369"/>
      <c r="AW50" s="403"/>
      <c r="AX50" s="513"/>
      <c r="AY50" s="4" t="str">
        <f>IF(B50='2.3 Augex (A) - Nominal values'!B50,"Yes","No")</f>
        <v>Yes</v>
      </c>
      <c r="AZ50" s="33"/>
      <c r="BA50" s="33"/>
      <c r="BB50" s="33"/>
      <c r="BC50" s="33"/>
      <c r="BD50" s="33"/>
    </row>
    <row r="51" spans="2:56">
      <c r="B51" s="350">
        <f>+'2.3 Augex (A) - Nominal values'!B51</f>
        <v>0</v>
      </c>
      <c r="C51" s="75"/>
      <c r="D51" s="75"/>
      <c r="E51" s="75"/>
      <c r="F51" s="75"/>
      <c r="G51" s="75"/>
      <c r="H51" s="75"/>
      <c r="I51" s="75"/>
      <c r="J51" s="75"/>
      <c r="K51" s="75"/>
      <c r="L51" s="75"/>
      <c r="M51" s="76"/>
      <c r="N51" s="77"/>
      <c r="O51" s="76"/>
      <c r="P51" s="76"/>
      <c r="Q51" s="77"/>
      <c r="R51" s="76"/>
      <c r="S51" s="76"/>
      <c r="T51" s="76"/>
      <c r="U51" s="78"/>
      <c r="V51" s="79"/>
      <c r="W51" s="80"/>
      <c r="X51" s="369"/>
      <c r="Y51" s="76"/>
      <c r="Z51" s="369"/>
      <c r="AA51" s="81"/>
      <c r="AB51" s="81"/>
      <c r="AC51" s="81"/>
      <c r="AD51" s="81"/>
      <c r="AE51" s="81"/>
      <c r="AF51" s="81"/>
      <c r="AG51" s="81"/>
      <c r="AH51" s="81"/>
      <c r="AI51" s="81"/>
      <c r="AJ51" s="81"/>
      <c r="AK51" s="80"/>
      <c r="AL51" s="369"/>
      <c r="AM51" s="369"/>
      <c r="AN51" s="375"/>
      <c r="AO51" s="369"/>
      <c r="AP51" s="369"/>
      <c r="AQ51" s="369"/>
      <c r="AR51" s="447"/>
      <c r="AS51" s="512"/>
      <c r="AT51" s="403"/>
      <c r="AU51" s="513"/>
      <c r="AV51" s="369"/>
      <c r="AW51" s="403"/>
      <c r="AX51" s="513"/>
      <c r="AY51" s="4" t="str">
        <f>IF(B51='2.3 Augex (A) - Nominal values'!B51,"Yes","No")</f>
        <v>Yes</v>
      </c>
      <c r="AZ51" s="33"/>
      <c r="BA51" s="33"/>
      <c r="BB51" s="33"/>
      <c r="BC51" s="33"/>
      <c r="BD51" s="33"/>
    </row>
    <row r="52" spans="2:56">
      <c r="B52" s="350">
        <f>+'2.3 Augex (A) - Nominal values'!B52</f>
        <v>0</v>
      </c>
      <c r="C52" s="75"/>
      <c r="D52" s="75"/>
      <c r="E52" s="75"/>
      <c r="F52" s="75"/>
      <c r="G52" s="75"/>
      <c r="H52" s="75"/>
      <c r="I52" s="75"/>
      <c r="J52" s="75"/>
      <c r="K52" s="75"/>
      <c r="L52" s="75"/>
      <c r="M52" s="76"/>
      <c r="N52" s="77"/>
      <c r="O52" s="76"/>
      <c r="P52" s="76"/>
      <c r="Q52" s="77"/>
      <c r="R52" s="76"/>
      <c r="S52" s="76"/>
      <c r="T52" s="76"/>
      <c r="U52" s="78"/>
      <c r="V52" s="79"/>
      <c r="W52" s="80"/>
      <c r="X52" s="369"/>
      <c r="Y52" s="76"/>
      <c r="Z52" s="369"/>
      <c r="AA52" s="81"/>
      <c r="AB52" s="81"/>
      <c r="AC52" s="81"/>
      <c r="AD52" s="81"/>
      <c r="AE52" s="81"/>
      <c r="AF52" s="81"/>
      <c r="AG52" s="81"/>
      <c r="AH52" s="81"/>
      <c r="AI52" s="81"/>
      <c r="AJ52" s="81"/>
      <c r="AK52" s="80"/>
      <c r="AL52" s="369"/>
      <c r="AM52" s="369"/>
      <c r="AN52" s="375"/>
      <c r="AO52" s="369"/>
      <c r="AP52" s="369"/>
      <c r="AQ52" s="369"/>
      <c r="AR52" s="447"/>
      <c r="AS52" s="512"/>
      <c r="AT52" s="403"/>
      <c r="AU52" s="513"/>
      <c r="AV52" s="369"/>
      <c r="AW52" s="403"/>
      <c r="AX52" s="513"/>
      <c r="AY52" s="4" t="str">
        <f>IF(B52='2.3 Augex (A) - Nominal values'!B52,"Yes","No")</f>
        <v>Yes</v>
      </c>
      <c r="AZ52" s="33"/>
      <c r="BA52" s="33"/>
      <c r="BB52" s="33"/>
      <c r="BC52" s="33"/>
      <c r="BD52" s="33"/>
    </row>
    <row r="53" spans="2:56">
      <c r="B53" s="350">
        <f>+'2.3 Augex (A) - Nominal values'!B53</f>
        <v>0</v>
      </c>
      <c r="C53" s="75"/>
      <c r="D53" s="75"/>
      <c r="E53" s="75"/>
      <c r="F53" s="75"/>
      <c r="G53" s="75"/>
      <c r="H53" s="75"/>
      <c r="I53" s="75"/>
      <c r="J53" s="75"/>
      <c r="K53" s="75"/>
      <c r="L53" s="75"/>
      <c r="M53" s="76"/>
      <c r="N53" s="77"/>
      <c r="O53" s="76"/>
      <c r="P53" s="76"/>
      <c r="Q53" s="77"/>
      <c r="R53" s="76"/>
      <c r="S53" s="76"/>
      <c r="T53" s="76"/>
      <c r="U53" s="78"/>
      <c r="V53" s="79"/>
      <c r="W53" s="80"/>
      <c r="X53" s="369"/>
      <c r="Y53" s="76"/>
      <c r="Z53" s="369"/>
      <c r="AA53" s="81"/>
      <c r="AB53" s="81"/>
      <c r="AC53" s="81"/>
      <c r="AD53" s="81"/>
      <c r="AE53" s="81"/>
      <c r="AF53" s="81"/>
      <c r="AG53" s="81"/>
      <c r="AH53" s="81"/>
      <c r="AI53" s="81"/>
      <c r="AJ53" s="81"/>
      <c r="AK53" s="80"/>
      <c r="AL53" s="369"/>
      <c r="AM53" s="369"/>
      <c r="AN53" s="375"/>
      <c r="AO53" s="369"/>
      <c r="AP53" s="369"/>
      <c r="AQ53" s="369"/>
      <c r="AR53" s="447"/>
      <c r="AS53" s="512"/>
      <c r="AT53" s="403"/>
      <c r="AU53" s="513"/>
      <c r="AV53" s="369"/>
      <c r="AW53" s="403"/>
      <c r="AX53" s="513"/>
      <c r="AY53" s="4" t="str">
        <f>IF(B53='2.3 Augex (A) - Nominal values'!B53,"Yes","No")</f>
        <v>Yes</v>
      </c>
      <c r="AZ53" s="33"/>
      <c r="BA53" s="33"/>
      <c r="BB53" s="33"/>
      <c r="BC53" s="33"/>
      <c r="BD53" s="33"/>
    </row>
    <row r="54" spans="2:56">
      <c r="B54" s="350">
        <f>+'2.3 Augex (A) - Nominal values'!B54</f>
        <v>0</v>
      </c>
      <c r="C54" s="75"/>
      <c r="D54" s="75"/>
      <c r="E54" s="75"/>
      <c r="F54" s="75"/>
      <c r="G54" s="75"/>
      <c r="H54" s="75"/>
      <c r="I54" s="75"/>
      <c r="J54" s="75"/>
      <c r="K54" s="75"/>
      <c r="L54" s="75"/>
      <c r="M54" s="76"/>
      <c r="N54" s="77"/>
      <c r="O54" s="76"/>
      <c r="P54" s="76"/>
      <c r="Q54" s="77"/>
      <c r="R54" s="76"/>
      <c r="S54" s="76"/>
      <c r="T54" s="76"/>
      <c r="U54" s="78"/>
      <c r="V54" s="79"/>
      <c r="W54" s="80"/>
      <c r="X54" s="369"/>
      <c r="Y54" s="76"/>
      <c r="Z54" s="369"/>
      <c r="AA54" s="81"/>
      <c r="AB54" s="81"/>
      <c r="AC54" s="81"/>
      <c r="AD54" s="81"/>
      <c r="AE54" s="81"/>
      <c r="AF54" s="81"/>
      <c r="AG54" s="81"/>
      <c r="AH54" s="81"/>
      <c r="AI54" s="81"/>
      <c r="AJ54" s="81"/>
      <c r="AK54" s="80"/>
      <c r="AL54" s="369"/>
      <c r="AM54" s="369"/>
      <c r="AN54" s="375"/>
      <c r="AO54" s="369"/>
      <c r="AP54" s="369"/>
      <c r="AQ54" s="369"/>
      <c r="AR54" s="447"/>
      <c r="AS54" s="512"/>
      <c r="AT54" s="403"/>
      <c r="AU54" s="513"/>
      <c r="AV54" s="369"/>
      <c r="AW54" s="403"/>
      <c r="AX54" s="513"/>
      <c r="AY54" s="4" t="str">
        <f>IF(B54='2.3 Augex (A) - Nominal values'!B54,"Yes","No")</f>
        <v>Yes</v>
      </c>
      <c r="AZ54" s="33"/>
      <c r="BA54" s="33"/>
      <c r="BB54" s="33"/>
      <c r="BC54" s="33"/>
      <c r="BD54" s="33"/>
    </row>
    <row r="55" spans="2:56">
      <c r="B55" s="350">
        <f>+'2.3 Augex (A) - Nominal values'!B55</f>
        <v>0</v>
      </c>
      <c r="C55" s="75"/>
      <c r="D55" s="75"/>
      <c r="E55" s="75"/>
      <c r="F55" s="75"/>
      <c r="G55" s="75"/>
      <c r="H55" s="75"/>
      <c r="I55" s="75"/>
      <c r="J55" s="75"/>
      <c r="K55" s="75"/>
      <c r="L55" s="75"/>
      <c r="M55" s="76"/>
      <c r="N55" s="77"/>
      <c r="O55" s="76"/>
      <c r="P55" s="76"/>
      <c r="Q55" s="77"/>
      <c r="R55" s="76"/>
      <c r="S55" s="76"/>
      <c r="T55" s="76"/>
      <c r="U55" s="78"/>
      <c r="V55" s="79"/>
      <c r="W55" s="80"/>
      <c r="X55" s="369"/>
      <c r="Y55" s="76"/>
      <c r="Z55" s="369"/>
      <c r="AA55" s="81"/>
      <c r="AB55" s="81"/>
      <c r="AC55" s="81"/>
      <c r="AD55" s="81"/>
      <c r="AE55" s="81"/>
      <c r="AF55" s="81"/>
      <c r="AG55" s="81"/>
      <c r="AH55" s="81"/>
      <c r="AI55" s="81"/>
      <c r="AJ55" s="81"/>
      <c r="AK55" s="80"/>
      <c r="AL55" s="369"/>
      <c r="AM55" s="369"/>
      <c r="AN55" s="375"/>
      <c r="AO55" s="369"/>
      <c r="AP55" s="369"/>
      <c r="AQ55" s="369"/>
      <c r="AR55" s="447"/>
      <c r="AS55" s="512"/>
      <c r="AT55" s="403"/>
      <c r="AU55" s="513"/>
      <c r="AV55" s="369"/>
      <c r="AW55" s="403"/>
      <c r="AX55" s="513"/>
      <c r="AY55" s="4" t="str">
        <f>IF(B55='2.3 Augex (A) - Nominal values'!B55,"Yes","No")</f>
        <v>Yes</v>
      </c>
      <c r="AZ55" s="33"/>
      <c r="BA55" s="33"/>
      <c r="BB55" s="33"/>
      <c r="BC55" s="33"/>
      <c r="BD55" s="33"/>
    </row>
    <row r="56" spans="2:56">
      <c r="B56" s="350">
        <f>+'2.3 Augex (A) - Nominal values'!B56</f>
        <v>0</v>
      </c>
      <c r="C56" s="75"/>
      <c r="D56" s="75"/>
      <c r="E56" s="75"/>
      <c r="F56" s="75"/>
      <c r="G56" s="75"/>
      <c r="H56" s="75"/>
      <c r="I56" s="75"/>
      <c r="J56" s="75"/>
      <c r="K56" s="75"/>
      <c r="L56" s="75"/>
      <c r="M56" s="76"/>
      <c r="N56" s="77"/>
      <c r="O56" s="76"/>
      <c r="P56" s="76"/>
      <c r="Q56" s="77"/>
      <c r="R56" s="76"/>
      <c r="S56" s="76"/>
      <c r="T56" s="76"/>
      <c r="U56" s="78"/>
      <c r="V56" s="79"/>
      <c r="W56" s="80"/>
      <c r="X56" s="369"/>
      <c r="Y56" s="76"/>
      <c r="Z56" s="369"/>
      <c r="AA56" s="81"/>
      <c r="AB56" s="81"/>
      <c r="AC56" s="81"/>
      <c r="AD56" s="81"/>
      <c r="AE56" s="81"/>
      <c r="AF56" s="81"/>
      <c r="AG56" s="81"/>
      <c r="AH56" s="81"/>
      <c r="AI56" s="81"/>
      <c r="AJ56" s="81"/>
      <c r="AK56" s="80"/>
      <c r="AL56" s="369"/>
      <c r="AM56" s="369"/>
      <c r="AN56" s="375"/>
      <c r="AO56" s="369"/>
      <c r="AP56" s="369"/>
      <c r="AQ56" s="369"/>
      <c r="AR56" s="447"/>
      <c r="AS56" s="512"/>
      <c r="AT56" s="403"/>
      <c r="AU56" s="513"/>
      <c r="AV56" s="369"/>
      <c r="AW56" s="403"/>
      <c r="AX56" s="513"/>
      <c r="AY56" s="4" t="str">
        <f>IF(B56='2.3 Augex (A) - Nominal values'!B56,"Yes","No")</f>
        <v>Yes</v>
      </c>
      <c r="AZ56" s="33"/>
      <c r="BA56" s="33"/>
      <c r="BB56" s="33"/>
      <c r="BC56" s="33"/>
      <c r="BD56" s="33"/>
    </row>
    <row r="57" spans="2:56">
      <c r="B57" s="350">
        <f>+'2.3 Augex (A) - Nominal values'!B57</f>
        <v>0</v>
      </c>
      <c r="C57" s="75"/>
      <c r="D57" s="75"/>
      <c r="E57" s="75"/>
      <c r="F57" s="75"/>
      <c r="G57" s="75"/>
      <c r="H57" s="75"/>
      <c r="I57" s="75"/>
      <c r="J57" s="75"/>
      <c r="K57" s="75"/>
      <c r="L57" s="75"/>
      <c r="M57" s="76"/>
      <c r="N57" s="77"/>
      <c r="O57" s="76"/>
      <c r="P57" s="76"/>
      <c r="Q57" s="77"/>
      <c r="R57" s="76"/>
      <c r="S57" s="76"/>
      <c r="T57" s="76"/>
      <c r="U57" s="78"/>
      <c r="V57" s="79"/>
      <c r="W57" s="80"/>
      <c r="X57" s="369"/>
      <c r="Y57" s="76"/>
      <c r="Z57" s="369"/>
      <c r="AA57" s="81"/>
      <c r="AB57" s="81"/>
      <c r="AC57" s="81"/>
      <c r="AD57" s="81"/>
      <c r="AE57" s="81"/>
      <c r="AF57" s="81"/>
      <c r="AG57" s="81"/>
      <c r="AH57" s="81"/>
      <c r="AI57" s="81"/>
      <c r="AJ57" s="81"/>
      <c r="AK57" s="80"/>
      <c r="AL57" s="369"/>
      <c r="AM57" s="369"/>
      <c r="AN57" s="375"/>
      <c r="AO57" s="369"/>
      <c r="AP57" s="369"/>
      <c r="AQ57" s="369"/>
      <c r="AR57" s="447"/>
      <c r="AS57" s="512"/>
      <c r="AT57" s="403"/>
      <c r="AU57" s="513"/>
      <c r="AV57" s="369"/>
      <c r="AW57" s="403"/>
      <c r="AX57" s="513"/>
      <c r="AY57" s="4" t="str">
        <f>IF(B57='2.3 Augex (A) - Nominal values'!B57,"Yes","No")</f>
        <v>Yes</v>
      </c>
      <c r="AZ57" s="33"/>
      <c r="BA57" s="33"/>
      <c r="BB57" s="33"/>
      <c r="BC57" s="33"/>
      <c r="BD57" s="33"/>
    </row>
    <row r="58" spans="2:56">
      <c r="B58" s="350">
        <f>+'2.3 Augex (A) - Nominal values'!B58</f>
        <v>0</v>
      </c>
      <c r="C58" s="75"/>
      <c r="D58" s="75"/>
      <c r="E58" s="75"/>
      <c r="F58" s="75"/>
      <c r="G58" s="75"/>
      <c r="H58" s="75"/>
      <c r="I58" s="75"/>
      <c r="J58" s="75"/>
      <c r="K58" s="75"/>
      <c r="L58" s="75"/>
      <c r="M58" s="76"/>
      <c r="N58" s="77"/>
      <c r="O58" s="76"/>
      <c r="P58" s="76"/>
      <c r="Q58" s="77"/>
      <c r="R58" s="76"/>
      <c r="S58" s="76"/>
      <c r="T58" s="76"/>
      <c r="U58" s="78"/>
      <c r="V58" s="79"/>
      <c r="W58" s="80"/>
      <c r="X58" s="369"/>
      <c r="Y58" s="76"/>
      <c r="Z58" s="369"/>
      <c r="AA58" s="81"/>
      <c r="AB58" s="81"/>
      <c r="AC58" s="81"/>
      <c r="AD58" s="81"/>
      <c r="AE58" s="81"/>
      <c r="AF58" s="81"/>
      <c r="AG58" s="81"/>
      <c r="AH58" s="81"/>
      <c r="AI58" s="81"/>
      <c r="AJ58" s="81"/>
      <c r="AK58" s="80"/>
      <c r="AL58" s="369"/>
      <c r="AM58" s="369"/>
      <c r="AN58" s="375"/>
      <c r="AO58" s="369"/>
      <c r="AP58" s="369"/>
      <c r="AQ58" s="369"/>
      <c r="AR58" s="447"/>
      <c r="AS58" s="512"/>
      <c r="AT58" s="403"/>
      <c r="AU58" s="513"/>
      <c r="AV58" s="369"/>
      <c r="AW58" s="403"/>
      <c r="AX58" s="513"/>
      <c r="AY58" s="4" t="str">
        <f>IF(B58='2.3 Augex (A) - Nominal values'!B58,"Yes","No")</f>
        <v>Yes</v>
      </c>
      <c r="AZ58" s="33"/>
      <c r="BA58" s="33"/>
      <c r="BB58" s="33"/>
      <c r="BC58" s="33"/>
      <c r="BD58" s="33"/>
    </row>
    <row r="59" spans="2:56">
      <c r="B59" s="350">
        <f>+'2.3 Augex (A) - Nominal values'!B59</f>
        <v>0</v>
      </c>
      <c r="C59" s="75"/>
      <c r="D59" s="75"/>
      <c r="E59" s="75"/>
      <c r="F59" s="75"/>
      <c r="G59" s="75"/>
      <c r="H59" s="75"/>
      <c r="I59" s="75"/>
      <c r="J59" s="75"/>
      <c r="K59" s="75"/>
      <c r="L59" s="75"/>
      <c r="M59" s="76"/>
      <c r="N59" s="77"/>
      <c r="O59" s="76"/>
      <c r="P59" s="76"/>
      <c r="Q59" s="77"/>
      <c r="R59" s="76"/>
      <c r="S59" s="76"/>
      <c r="T59" s="76"/>
      <c r="U59" s="78"/>
      <c r="V59" s="79"/>
      <c r="W59" s="80"/>
      <c r="X59" s="369"/>
      <c r="Y59" s="76"/>
      <c r="Z59" s="369"/>
      <c r="AA59" s="81"/>
      <c r="AB59" s="81"/>
      <c r="AC59" s="81"/>
      <c r="AD59" s="81"/>
      <c r="AE59" s="81"/>
      <c r="AF59" s="81"/>
      <c r="AG59" s="81"/>
      <c r="AH59" s="81"/>
      <c r="AI59" s="81"/>
      <c r="AJ59" s="81"/>
      <c r="AK59" s="80"/>
      <c r="AL59" s="369"/>
      <c r="AM59" s="369"/>
      <c r="AN59" s="375"/>
      <c r="AO59" s="369"/>
      <c r="AP59" s="369"/>
      <c r="AQ59" s="369"/>
      <c r="AR59" s="447"/>
      <c r="AS59" s="512"/>
      <c r="AT59" s="403"/>
      <c r="AU59" s="513"/>
      <c r="AV59" s="369"/>
      <c r="AW59" s="403"/>
      <c r="AX59" s="513"/>
      <c r="AY59" s="4" t="str">
        <f>IF(B59='2.3 Augex (A) - Nominal values'!B59,"Yes","No")</f>
        <v>Yes</v>
      </c>
      <c r="AZ59" s="33"/>
      <c r="BA59" s="33"/>
      <c r="BB59" s="33"/>
      <c r="BC59" s="33"/>
      <c r="BD59" s="33"/>
    </row>
    <row r="60" spans="2:56">
      <c r="B60" s="350">
        <f>+'2.3 Augex (A) - Nominal values'!B60</f>
        <v>0</v>
      </c>
      <c r="C60" s="75"/>
      <c r="D60" s="75"/>
      <c r="E60" s="75"/>
      <c r="F60" s="75"/>
      <c r="G60" s="75"/>
      <c r="H60" s="75"/>
      <c r="I60" s="75"/>
      <c r="J60" s="75"/>
      <c r="K60" s="75"/>
      <c r="L60" s="75"/>
      <c r="M60" s="76"/>
      <c r="N60" s="77"/>
      <c r="O60" s="76"/>
      <c r="P60" s="76"/>
      <c r="Q60" s="77"/>
      <c r="R60" s="76"/>
      <c r="S60" s="76"/>
      <c r="T60" s="76"/>
      <c r="U60" s="78"/>
      <c r="V60" s="79"/>
      <c r="W60" s="80"/>
      <c r="X60" s="369"/>
      <c r="Y60" s="76"/>
      <c r="Z60" s="369"/>
      <c r="AA60" s="81"/>
      <c r="AB60" s="81"/>
      <c r="AC60" s="81"/>
      <c r="AD60" s="81"/>
      <c r="AE60" s="81"/>
      <c r="AF60" s="81"/>
      <c r="AG60" s="81"/>
      <c r="AH60" s="81"/>
      <c r="AI60" s="81"/>
      <c r="AJ60" s="81"/>
      <c r="AK60" s="80"/>
      <c r="AL60" s="369"/>
      <c r="AM60" s="369"/>
      <c r="AN60" s="375"/>
      <c r="AO60" s="369"/>
      <c r="AP60" s="369"/>
      <c r="AQ60" s="369"/>
      <c r="AR60" s="447"/>
      <c r="AS60" s="512"/>
      <c r="AT60" s="403"/>
      <c r="AU60" s="513"/>
      <c r="AV60" s="369"/>
      <c r="AW60" s="403"/>
      <c r="AX60" s="513"/>
      <c r="AY60" s="4" t="str">
        <f>IF(B60='2.3 Augex (A) - Nominal values'!B60,"Yes","No")</f>
        <v>Yes</v>
      </c>
    </row>
    <row r="61" spans="2:56">
      <c r="B61" s="350">
        <f>+'2.3 Augex (A) - Nominal values'!B61</f>
        <v>0</v>
      </c>
      <c r="C61" s="75"/>
      <c r="D61" s="75"/>
      <c r="E61" s="75"/>
      <c r="F61" s="75"/>
      <c r="G61" s="75"/>
      <c r="H61" s="75"/>
      <c r="I61" s="75"/>
      <c r="J61" s="75"/>
      <c r="K61" s="75"/>
      <c r="L61" s="75"/>
      <c r="M61" s="76"/>
      <c r="N61" s="77"/>
      <c r="O61" s="76"/>
      <c r="P61" s="76"/>
      <c r="Q61" s="77"/>
      <c r="R61" s="76"/>
      <c r="S61" s="76"/>
      <c r="T61" s="76"/>
      <c r="U61" s="78"/>
      <c r="V61" s="79"/>
      <c r="W61" s="80"/>
      <c r="X61" s="369"/>
      <c r="Y61" s="76"/>
      <c r="Z61" s="369"/>
      <c r="AA61" s="81"/>
      <c r="AB61" s="81"/>
      <c r="AC61" s="81"/>
      <c r="AD61" s="81"/>
      <c r="AE61" s="81"/>
      <c r="AF61" s="81"/>
      <c r="AG61" s="81"/>
      <c r="AH61" s="81"/>
      <c r="AI61" s="81"/>
      <c r="AJ61" s="81"/>
      <c r="AK61" s="80"/>
      <c r="AL61" s="369"/>
      <c r="AM61" s="369"/>
      <c r="AN61" s="375"/>
      <c r="AO61" s="369"/>
      <c r="AP61" s="369"/>
      <c r="AQ61" s="369"/>
      <c r="AR61" s="447"/>
      <c r="AS61" s="512"/>
      <c r="AT61" s="403"/>
      <c r="AU61" s="513"/>
      <c r="AV61" s="369"/>
      <c r="AW61" s="403"/>
      <c r="AX61" s="513"/>
      <c r="AY61" s="4" t="str">
        <f>IF(B61='2.3 Augex (A) - Nominal values'!B61,"Yes","No")</f>
        <v>Yes</v>
      </c>
      <c r="BA61" s="33"/>
    </row>
    <row r="62" spans="2:56">
      <c r="B62" s="350">
        <f>+'2.3 Augex (A) - Nominal values'!B62</f>
        <v>0</v>
      </c>
      <c r="C62" s="75"/>
      <c r="D62" s="75"/>
      <c r="E62" s="75"/>
      <c r="F62" s="75"/>
      <c r="G62" s="75"/>
      <c r="H62" s="75"/>
      <c r="I62" s="75"/>
      <c r="J62" s="75"/>
      <c r="K62" s="75"/>
      <c r="L62" s="75"/>
      <c r="M62" s="76"/>
      <c r="N62" s="77"/>
      <c r="O62" s="76"/>
      <c r="P62" s="76"/>
      <c r="Q62" s="77"/>
      <c r="R62" s="76"/>
      <c r="S62" s="76"/>
      <c r="T62" s="76"/>
      <c r="U62" s="78"/>
      <c r="V62" s="79"/>
      <c r="W62" s="80"/>
      <c r="X62" s="369"/>
      <c r="Y62" s="76"/>
      <c r="Z62" s="369"/>
      <c r="AA62" s="81"/>
      <c r="AB62" s="81"/>
      <c r="AC62" s="81"/>
      <c r="AD62" s="81"/>
      <c r="AE62" s="81"/>
      <c r="AF62" s="81"/>
      <c r="AG62" s="81"/>
      <c r="AH62" s="81"/>
      <c r="AI62" s="81"/>
      <c r="AJ62" s="81"/>
      <c r="AK62" s="80"/>
      <c r="AL62" s="369"/>
      <c r="AM62" s="369"/>
      <c r="AN62" s="375"/>
      <c r="AO62" s="369"/>
      <c r="AP62" s="369"/>
      <c r="AQ62" s="369"/>
      <c r="AR62" s="447"/>
      <c r="AS62" s="512"/>
      <c r="AT62" s="403"/>
      <c r="AU62" s="513"/>
      <c r="AV62" s="369"/>
      <c r="AW62" s="403"/>
      <c r="AX62" s="513"/>
      <c r="AY62" s="4" t="str">
        <f>IF(B62='2.3 Augex (A) - Nominal values'!B62,"Yes","No")</f>
        <v>Yes</v>
      </c>
    </row>
    <row r="63" spans="2:56">
      <c r="B63" s="350">
        <f>+'2.3 Augex (A) - Nominal values'!B63</f>
        <v>0</v>
      </c>
      <c r="C63" s="75"/>
      <c r="D63" s="75"/>
      <c r="E63" s="75"/>
      <c r="F63" s="75"/>
      <c r="G63" s="75"/>
      <c r="H63" s="75"/>
      <c r="I63" s="75"/>
      <c r="J63" s="75"/>
      <c r="K63" s="75"/>
      <c r="L63" s="75"/>
      <c r="M63" s="76"/>
      <c r="N63" s="77"/>
      <c r="O63" s="76"/>
      <c r="P63" s="76"/>
      <c r="Q63" s="77"/>
      <c r="R63" s="76"/>
      <c r="S63" s="76"/>
      <c r="T63" s="76"/>
      <c r="U63" s="78"/>
      <c r="V63" s="79"/>
      <c r="W63" s="80"/>
      <c r="X63" s="369"/>
      <c r="Y63" s="76"/>
      <c r="Z63" s="369"/>
      <c r="AA63" s="81"/>
      <c r="AB63" s="81"/>
      <c r="AC63" s="81"/>
      <c r="AD63" s="81"/>
      <c r="AE63" s="81"/>
      <c r="AF63" s="81"/>
      <c r="AG63" s="81"/>
      <c r="AH63" s="81"/>
      <c r="AI63" s="81"/>
      <c r="AJ63" s="81"/>
      <c r="AK63" s="80"/>
      <c r="AL63" s="369"/>
      <c r="AM63" s="369"/>
      <c r="AN63" s="375"/>
      <c r="AO63" s="369"/>
      <c r="AP63" s="369"/>
      <c r="AQ63" s="369"/>
      <c r="AR63" s="447"/>
      <c r="AS63" s="512"/>
      <c r="AT63" s="403"/>
      <c r="AU63" s="513"/>
      <c r="AV63" s="369"/>
      <c r="AW63" s="403"/>
      <c r="AX63" s="513"/>
      <c r="AY63" s="4" t="str">
        <f>IF(B63='2.3 Augex (A) - Nominal values'!B63,"Yes","No")</f>
        <v>Yes</v>
      </c>
    </row>
    <row r="64" spans="2:56">
      <c r="B64" s="350">
        <f>+'2.3 Augex (A) - Nominal values'!B64</f>
        <v>0</v>
      </c>
      <c r="C64" s="75"/>
      <c r="D64" s="75"/>
      <c r="E64" s="75"/>
      <c r="F64" s="75"/>
      <c r="G64" s="75"/>
      <c r="H64" s="75"/>
      <c r="I64" s="75"/>
      <c r="J64" s="75"/>
      <c r="K64" s="75"/>
      <c r="L64" s="75"/>
      <c r="M64" s="76"/>
      <c r="N64" s="77"/>
      <c r="O64" s="76"/>
      <c r="P64" s="76"/>
      <c r="Q64" s="77"/>
      <c r="R64" s="76"/>
      <c r="S64" s="76"/>
      <c r="T64" s="76"/>
      <c r="U64" s="78"/>
      <c r="V64" s="79"/>
      <c r="W64" s="80"/>
      <c r="X64" s="369"/>
      <c r="Y64" s="76"/>
      <c r="Z64" s="369"/>
      <c r="AA64" s="81"/>
      <c r="AB64" s="81"/>
      <c r="AC64" s="81"/>
      <c r="AD64" s="81"/>
      <c r="AE64" s="81"/>
      <c r="AF64" s="81"/>
      <c r="AG64" s="81"/>
      <c r="AH64" s="81"/>
      <c r="AI64" s="81"/>
      <c r="AJ64" s="81"/>
      <c r="AK64" s="80"/>
      <c r="AL64" s="369"/>
      <c r="AM64" s="369"/>
      <c r="AN64" s="375"/>
      <c r="AO64" s="369"/>
      <c r="AP64" s="369"/>
      <c r="AQ64" s="369"/>
      <c r="AR64" s="447"/>
      <c r="AS64" s="512"/>
      <c r="AT64" s="403"/>
      <c r="AU64" s="513"/>
      <c r="AV64" s="369"/>
      <c r="AW64" s="403"/>
      <c r="AX64" s="513"/>
      <c r="AY64" s="4" t="str">
        <f>IF(B64='2.3 Augex (A) - Nominal values'!B64,"Yes","No")</f>
        <v>Yes</v>
      </c>
    </row>
    <row r="65" spans="2:73">
      <c r="B65" s="87"/>
      <c r="C65" s="88"/>
      <c r="D65" s="88"/>
      <c r="E65" s="88"/>
      <c r="F65" s="88"/>
      <c r="G65" s="88"/>
      <c r="H65" s="88"/>
      <c r="I65" s="88"/>
      <c r="J65" s="88"/>
      <c r="K65" s="88"/>
      <c r="L65" s="88"/>
      <c r="M65" s="89"/>
      <c r="N65" s="90" t="s">
        <v>52</v>
      </c>
      <c r="O65" s="89"/>
      <c r="P65" s="89"/>
      <c r="Q65" s="89"/>
      <c r="R65" s="89"/>
      <c r="S65" s="89"/>
      <c r="T65" s="89"/>
      <c r="U65" s="91"/>
      <c r="V65" s="92"/>
      <c r="W65" s="93"/>
      <c r="X65" s="94"/>
      <c r="Y65" s="89"/>
      <c r="Z65" s="94"/>
      <c r="AA65" s="94"/>
      <c r="AB65" s="94"/>
      <c r="AC65" s="94"/>
      <c r="AD65" s="94"/>
      <c r="AE65" s="94"/>
      <c r="AF65" s="94"/>
      <c r="AG65" s="94"/>
      <c r="AH65" s="94"/>
      <c r="AI65" s="94"/>
      <c r="AJ65" s="94"/>
      <c r="AK65" s="93"/>
      <c r="AL65" s="506"/>
      <c r="AM65" s="506"/>
      <c r="AN65" s="507"/>
      <c r="AO65" s="508"/>
      <c r="AP65" s="509"/>
      <c r="AQ65" s="508"/>
      <c r="AR65" s="70">
        <f>+'Cost incurred - Real Value'!V64</f>
        <v>112256409.38771103</v>
      </c>
      <c r="AS65" s="70"/>
      <c r="AT65" s="509"/>
      <c r="AU65" s="508"/>
      <c r="AV65" s="510"/>
      <c r="AW65" s="67">
        <f>+'Cost incurred - Real Value'!V185</f>
        <v>10564577.986631675</v>
      </c>
      <c r="AX65" s="66">
        <f>+'Cost incurred - Real Value'!V243</f>
        <v>204727.51590944469</v>
      </c>
      <c r="AY65" s="4" t="str">
        <f>IF(B65='2.3 Augex (A) - Nominal values'!B65,"Yes","No")</f>
        <v>Yes</v>
      </c>
    </row>
    <row r="66" spans="2:73" ht="15.75" thickBot="1">
      <c r="B66" s="98"/>
      <c r="C66" s="99"/>
      <c r="D66" s="99"/>
      <c r="E66" s="99"/>
      <c r="F66" s="99"/>
      <c r="G66" s="99"/>
      <c r="H66" s="99"/>
      <c r="I66" s="99"/>
      <c r="J66" s="99"/>
      <c r="K66" s="99"/>
      <c r="L66" s="99"/>
      <c r="M66" s="100"/>
      <c r="N66" s="101"/>
      <c r="O66" s="100"/>
      <c r="P66" s="100"/>
      <c r="Q66" s="100"/>
      <c r="R66" s="100"/>
      <c r="S66" s="100"/>
      <c r="T66" s="100"/>
      <c r="U66" s="102"/>
      <c r="V66" s="103"/>
      <c r="W66" s="104"/>
      <c r="X66" s="105"/>
      <c r="Y66" s="100"/>
      <c r="Z66" s="105"/>
      <c r="AA66" s="105"/>
      <c r="AB66" s="105"/>
      <c r="AC66" s="105"/>
      <c r="AD66" s="105"/>
      <c r="AE66" s="105"/>
      <c r="AF66" s="105"/>
      <c r="AG66" s="105"/>
      <c r="AH66" s="105"/>
      <c r="AI66" s="105"/>
      <c r="AJ66" s="105"/>
      <c r="AK66" s="104"/>
      <c r="AL66" s="105"/>
      <c r="AM66" s="105">
        <f>SUM(AM13:AM36)</f>
        <v>0</v>
      </c>
      <c r="AN66" s="100"/>
      <c r="AO66" s="105">
        <f>SUM(AO13:AO36)</f>
        <v>129748798.42503585</v>
      </c>
      <c r="AP66" s="105">
        <f>SUM(AP13:AP36)</f>
        <v>46242790.593244076</v>
      </c>
      <c r="AQ66" s="105">
        <f>SUM(AQ13:AQ36)</f>
        <v>11023770.82304116</v>
      </c>
      <c r="AR66" s="105">
        <f>SUM(AR13:AR36)+AR65</f>
        <v>299271769.22903216</v>
      </c>
      <c r="AS66" s="108"/>
      <c r="AT66" s="107"/>
      <c r="AU66" s="106"/>
      <c r="AV66" s="108"/>
      <c r="AW66" s="105">
        <f>SUM(AW13:AW36)+AW65</f>
        <v>12495185.904758789</v>
      </c>
      <c r="AX66" s="105">
        <f>SUM(AX13:AX36)+AX65</f>
        <v>5032209.0118146557</v>
      </c>
      <c r="AY66" s="4" t="str">
        <f>IF(B66='2.3 Augex (A) - Nominal values'!B66,"Yes","No")</f>
        <v>Yes</v>
      </c>
    </row>
    <row r="67" spans="2:73">
      <c r="B67" s="109"/>
      <c r="C67" s="109"/>
      <c r="D67" s="109"/>
      <c r="E67" s="109"/>
      <c r="F67" s="109"/>
      <c r="G67" s="109"/>
      <c r="H67" s="109"/>
      <c r="I67" s="109"/>
      <c r="J67" s="109"/>
      <c r="K67" s="109"/>
      <c r="L67" s="109"/>
      <c r="M67" s="109"/>
      <c r="N67" s="109"/>
      <c r="O67" s="109"/>
      <c r="P67" s="109"/>
      <c r="Q67" s="109"/>
      <c r="R67" s="109"/>
      <c r="S67" s="109"/>
      <c r="T67" s="109"/>
      <c r="U67" s="109"/>
      <c r="V67" s="109"/>
      <c r="W67" s="109"/>
      <c r="X67" s="109"/>
      <c r="Y67" s="109"/>
      <c r="Z67" s="109"/>
      <c r="AA67" s="109"/>
      <c r="AB67" s="109"/>
      <c r="AC67" s="109"/>
      <c r="AD67" s="109"/>
      <c r="AE67" s="109"/>
      <c r="AF67" s="109"/>
      <c r="AG67" s="109"/>
      <c r="AH67" s="109"/>
      <c r="AI67" s="109"/>
      <c r="AJ67" s="109"/>
      <c r="AK67" s="109"/>
      <c r="AL67" s="109"/>
      <c r="AM67" s="109"/>
      <c r="AN67" s="109"/>
      <c r="AO67" s="109"/>
      <c r="AP67" s="109"/>
      <c r="AQ67" s="109"/>
      <c r="AR67" s="109"/>
      <c r="AS67" s="109"/>
      <c r="AT67" s="109"/>
      <c r="AU67" s="109"/>
      <c r="AV67" s="109"/>
      <c r="AW67" s="109"/>
      <c r="AX67" s="109"/>
      <c r="AY67" s="109"/>
      <c r="AZ67" s="109"/>
      <c r="BA67" s="109"/>
      <c r="BB67" s="109"/>
      <c r="BC67" s="109"/>
      <c r="BD67" s="109"/>
      <c r="BE67" s="109"/>
      <c r="BF67" s="109"/>
      <c r="BG67" s="109"/>
    </row>
    <row r="69" spans="2:73" ht="15.75">
      <c r="B69" s="11" t="s">
        <v>53</v>
      </c>
      <c r="C69" s="11"/>
      <c r="D69" s="11"/>
      <c r="E69" s="11"/>
      <c r="F69" s="11"/>
      <c r="G69" s="11"/>
      <c r="H69" s="11"/>
      <c r="I69" s="11"/>
      <c r="J69" s="11"/>
      <c r="K69" s="11"/>
      <c r="L69" s="11"/>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row>
    <row r="70" spans="2:73" ht="18.75" thickBot="1">
      <c r="B70" s="13" t="s">
        <v>54</v>
      </c>
      <c r="C70" s="13"/>
      <c r="D70" s="13"/>
      <c r="E70" s="13"/>
      <c r="F70" s="13"/>
      <c r="G70" s="13"/>
      <c r="H70" s="13"/>
      <c r="I70" s="13"/>
      <c r="J70" s="13"/>
      <c r="K70" s="13"/>
      <c r="L70" s="13"/>
      <c r="M70" s="15"/>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c r="AM70" s="110"/>
      <c r="AN70" s="110"/>
      <c r="AO70" s="110"/>
      <c r="AP70" s="110"/>
      <c r="AQ70" s="110"/>
      <c r="AR70" s="110"/>
      <c r="AS70" s="110"/>
      <c r="AT70" s="110"/>
      <c r="AU70" s="110"/>
      <c r="AV70" s="110"/>
      <c r="AW70" s="110"/>
      <c r="AX70" s="110"/>
      <c r="AY70" s="110"/>
      <c r="AZ70" s="110"/>
      <c r="BA70" s="110"/>
      <c r="BB70" s="110"/>
      <c r="BC70" s="110"/>
      <c r="BD70" s="110"/>
      <c r="BE70" s="110"/>
      <c r="BF70" s="110"/>
      <c r="BG70" s="110"/>
      <c r="BH70" s="110"/>
      <c r="BI70" s="110"/>
      <c r="BJ70" s="110"/>
      <c r="BK70" s="110"/>
      <c r="BL70" s="110"/>
      <c r="BM70" s="110"/>
      <c r="BN70" s="110"/>
      <c r="BO70" s="110"/>
      <c r="BP70" s="110"/>
      <c r="BQ70" s="110"/>
      <c r="BR70" s="110"/>
      <c r="BS70" s="110"/>
      <c r="BT70" s="110"/>
      <c r="BU70" s="110"/>
    </row>
    <row r="71" spans="2:73" ht="15.75" customHeight="1" thickBot="1">
      <c r="B71" s="483" t="s">
        <v>17</v>
      </c>
      <c r="C71" s="484"/>
      <c r="D71" s="484"/>
      <c r="E71" s="484"/>
      <c r="F71" s="484"/>
      <c r="G71" s="484"/>
      <c r="H71" s="484"/>
      <c r="I71" s="484"/>
      <c r="J71" s="484"/>
      <c r="K71" s="484"/>
      <c r="L71" s="484"/>
      <c r="M71" s="484"/>
      <c r="N71" s="484"/>
      <c r="O71" s="484"/>
      <c r="P71" s="484"/>
      <c r="Q71" s="485"/>
      <c r="R71" s="486" t="s">
        <v>18</v>
      </c>
      <c r="S71" s="487"/>
      <c r="T71" s="487"/>
      <c r="U71" s="487"/>
      <c r="V71" s="487"/>
      <c r="W71" s="487"/>
      <c r="X71" s="487"/>
      <c r="Y71" s="487"/>
      <c r="Z71" s="487"/>
      <c r="AA71" s="487"/>
      <c r="AB71" s="487"/>
      <c r="AC71" s="487"/>
      <c r="AD71" s="487"/>
      <c r="AE71" s="487"/>
      <c r="AF71" s="487"/>
      <c r="AG71" s="487"/>
      <c r="AH71" s="487"/>
      <c r="AI71" s="487"/>
      <c r="AJ71" s="487"/>
      <c r="AK71" s="487"/>
      <c r="AL71" s="487"/>
      <c r="AM71" s="488"/>
      <c r="AN71" s="489" t="s">
        <v>19</v>
      </c>
      <c r="AO71" s="490"/>
      <c r="AP71" s="16"/>
      <c r="AQ71" s="16"/>
      <c r="AR71" s="489" t="s">
        <v>20</v>
      </c>
      <c r="AS71" s="490"/>
      <c r="AT71" s="328"/>
      <c r="AU71" s="491" t="s">
        <v>21</v>
      </c>
      <c r="AV71" s="492"/>
      <c r="AW71" s="111"/>
      <c r="AY71" s="111"/>
      <c r="AZ71" s="33"/>
      <c r="BA71" s="34"/>
      <c r="BB71" s="33"/>
      <c r="BC71" s="18"/>
      <c r="BD71" s="18"/>
      <c r="BE71" s="18"/>
      <c r="BF71" s="18"/>
      <c r="BG71" s="18"/>
      <c r="BH71" s="18"/>
      <c r="BI71" s="18"/>
      <c r="BJ71" s="18"/>
      <c r="BK71" s="18"/>
      <c r="BL71" s="18"/>
      <c r="BM71" s="18"/>
      <c r="BN71" s="18"/>
    </row>
    <row r="72" spans="2:73" ht="40.5" customHeight="1">
      <c r="B72" s="19" t="s">
        <v>55</v>
      </c>
      <c r="C72" s="20"/>
      <c r="D72" s="20"/>
      <c r="E72" s="20"/>
      <c r="F72" s="20"/>
      <c r="G72" s="20"/>
      <c r="H72" s="20"/>
      <c r="I72" s="20"/>
      <c r="J72" s="20"/>
      <c r="K72" s="20"/>
      <c r="L72" s="20"/>
      <c r="M72" s="20" t="s">
        <v>24</v>
      </c>
      <c r="N72" s="21" t="s">
        <v>25</v>
      </c>
      <c r="O72" s="21" t="s">
        <v>26</v>
      </c>
      <c r="P72" s="112" t="s">
        <v>27</v>
      </c>
      <c r="Q72" s="330" t="s">
        <v>56</v>
      </c>
      <c r="R72" s="475" t="s">
        <v>57</v>
      </c>
      <c r="S72" s="476"/>
      <c r="T72" s="477"/>
      <c r="U72" s="478" t="s">
        <v>58</v>
      </c>
      <c r="V72" s="476"/>
      <c r="W72" s="477"/>
      <c r="X72" s="478" t="s">
        <v>59</v>
      </c>
      <c r="Y72" s="476"/>
      <c r="Z72" s="477"/>
      <c r="AA72" s="329"/>
      <c r="AB72" s="329"/>
      <c r="AC72" s="329"/>
      <c r="AD72" s="329"/>
      <c r="AE72" s="329"/>
      <c r="AF72" s="329"/>
      <c r="AG72" s="329"/>
      <c r="AH72" s="329"/>
      <c r="AI72" s="329"/>
      <c r="AJ72" s="329"/>
      <c r="AK72" s="24" t="s">
        <v>33</v>
      </c>
      <c r="AL72" s="478" t="s">
        <v>34</v>
      </c>
      <c r="AM72" s="479"/>
      <c r="AN72" s="25" t="s">
        <v>35</v>
      </c>
      <c r="AO72" s="26" t="s">
        <v>36</v>
      </c>
      <c r="AP72" s="27" t="s">
        <v>37</v>
      </c>
      <c r="AQ72" s="27" t="s">
        <v>38</v>
      </c>
      <c r="AR72" s="28" t="s">
        <v>39</v>
      </c>
      <c r="AS72" s="29" t="s">
        <v>40</v>
      </c>
      <c r="AT72" s="30" t="s">
        <v>41</v>
      </c>
      <c r="AU72" s="31" t="s">
        <v>42</v>
      </c>
      <c r="AV72" s="32" t="s">
        <v>43</v>
      </c>
      <c r="AW72" s="114"/>
      <c r="AZ72" s="33"/>
      <c r="BA72" s="43"/>
      <c r="BB72" s="33"/>
    </row>
    <row r="73" spans="2:73" ht="30" customHeight="1" thickBot="1">
      <c r="B73" s="115"/>
      <c r="C73" s="116"/>
      <c r="D73" s="116"/>
      <c r="E73" s="116"/>
      <c r="F73" s="116"/>
      <c r="G73" s="116"/>
      <c r="H73" s="116"/>
      <c r="I73" s="116"/>
      <c r="J73" s="116"/>
      <c r="K73" s="116"/>
      <c r="L73" s="116"/>
      <c r="M73" s="116"/>
      <c r="N73" s="36" t="s">
        <v>44</v>
      </c>
      <c r="O73" s="36" t="s">
        <v>44</v>
      </c>
      <c r="P73" s="36" t="s">
        <v>44</v>
      </c>
      <c r="Q73" s="39" t="s">
        <v>60</v>
      </c>
      <c r="R73" s="36" t="s">
        <v>61</v>
      </c>
      <c r="S73" s="37" t="s">
        <v>62</v>
      </c>
      <c r="T73" s="37" t="s">
        <v>49</v>
      </c>
      <c r="U73" s="37" t="s">
        <v>63</v>
      </c>
      <c r="V73" s="37" t="s">
        <v>64</v>
      </c>
      <c r="W73" s="37" t="s">
        <v>49</v>
      </c>
      <c r="X73" s="37" t="s">
        <v>63</v>
      </c>
      <c r="Y73" s="37" t="s">
        <v>64</v>
      </c>
      <c r="Z73" s="37" t="s">
        <v>49</v>
      </c>
      <c r="AA73" s="37"/>
      <c r="AB73" s="37"/>
      <c r="AC73" s="37"/>
      <c r="AD73" s="37"/>
      <c r="AE73" s="37"/>
      <c r="AF73" s="37"/>
      <c r="AG73" s="37"/>
      <c r="AH73" s="37"/>
      <c r="AI73" s="37"/>
      <c r="AJ73" s="37"/>
      <c r="AK73" s="37" t="s">
        <v>49</v>
      </c>
      <c r="AL73" s="37" t="s">
        <v>51</v>
      </c>
      <c r="AM73" s="40" t="s">
        <v>49</v>
      </c>
      <c r="AN73" s="35" t="s">
        <v>49</v>
      </c>
      <c r="AO73" s="39" t="s">
        <v>49</v>
      </c>
      <c r="AP73" s="41"/>
      <c r="AQ73" s="41"/>
      <c r="AR73" s="37" t="s">
        <v>49</v>
      </c>
      <c r="AS73" s="40" t="s">
        <v>49</v>
      </c>
      <c r="AT73" s="42" t="s">
        <v>49</v>
      </c>
      <c r="AU73" s="36" t="s">
        <v>49</v>
      </c>
      <c r="AV73" s="39" t="s">
        <v>49</v>
      </c>
      <c r="AZ73" s="33"/>
      <c r="BA73" s="56"/>
      <c r="BB73" s="33"/>
    </row>
    <row r="74" spans="2:73">
      <c r="B74" s="117" t="str">
        <f>+'2.3 Augex (A) - Nominal values'!B74</f>
        <v>82860724</v>
      </c>
      <c r="C74" s="118"/>
      <c r="D74" s="118"/>
      <c r="E74" s="118"/>
      <c r="F74" s="118"/>
      <c r="G74" s="118"/>
      <c r="H74" s="118"/>
      <c r="I74" s="118"/>
      <c r="J74" s="118"/>
      <c r="K74" s="118"/>
      <c r="L74" s="118"/>
      <c r="M74" s="386"/>
      <c r="N74" s="120"/>
      <c r="O74" s="120"/>
      <c r="P74" s="120"/>
      <c r="Q74" s="121"/>
      <c r="R74" s="122"/>
      <c r="S74" s="123"/>
      <c r="T74" s="50">
        <f>+'2.3 Augex (A) - Nominal values'!T74/'2.3 Augex (C)- Nominal values'!$AP74*'Cost incurred - Real Value'!$V72</f>
        <v>1124154.5609041713</v>
      </c>
      <c r="U74" s="120"/>
      <c r="V74" s="125"/>
      <c r="W74" s="50">
        <f>+'2.3 Augex (A) - Nominal values'!W74/'2.3 Augex (C)- Nominal values'!$AP74*'Cost incurred - Real Value'!$V72</f>
        <v>756677.54321824515</v>
      </c>
      <c r="X74" s="125"/>
      <c r="Y74" s="123"/>
      <c r="Z74" s="50">
        <f>+'2.3 Augex (A) - Nominal values'!Z74/'2.3 Augex (C)- Nominal values'!$AP74*'Cost incurred - Real Value'!$V72</f>
        <v>75198.519221550712</v>
      </c>
      <c r="AA74" s="124"/>
      <c r="AB74" s="124"/>
      <c r="AC74" s="124"/>
      <c r="AD74" s="124"/>
      <c r="AE74" s="124"/>
      <c r="AF74" s="124"/>
      <c r="AG74" s="124"/>
      <c r="AH74" s="124"/>
      <c r="AI74" s="124"/>
      <c r="AJ74" s="124"/>
      <c r="AK74" s="50">
        <f>+'2.3 Augex (A) - Nominal values'!AK74/'2.3 Augex (C)- Nominal values'!$AP74*'Cost incurred - Real Value'!$V72</f>
        <v>730777.29770405497</v>
      </c>
      <c r="AL74" s="120"/>
      <c r="AM74" s="50">
        <f>+'2.3 Augex (A) - Nominal values'!AM74/'2.3 Augex (C)- Nominal values'!$AP74*'Cost incurred - Real Value'!$V72</f>
        <v>4475493.4528882159</v>
      </c>
      <c r="AN74" s="50">
        <f>+'2.3 Augex (A) - Nominal values'!AN74/'2.3 Augex (C)- Nominal values'!$AP74*'Cost incurred - Real Value'!$V72</f>
        <v>61900.840097687971</v>
      </c>
      <c r="AO74" s="50">
        <f>+'2.3 Augex (A) - Nominal values'!AO74/'2.3 Augex (C)- Nominal values'!$AP74*'Cost incurred - Real Value'!$V72</f>
        <v>1577655.7704943933</v>
      </c>
      <c r="AP74" s="511">
        <f>SUM(T74,W74,Z74,AK74,AM74,AN74,AO74)</f>
        <v>8801857.9845283199</v>
      </c>
      <c r="AQ74" s="129"/>
      <c r="AR74" s="127"/>
      <c r="AS74" s="126"/>
      <c r="AT74" s="50">
        <f>+'2.3 Augex (A) - Nominal values'!AT74/'2.3 Augex (C)- Nominal values'!$AP74*'Cost incurred - Real Value'!$V72</f>
        <v>1438584.0535518737</v>
      </c>
      <c r="AU74" s="131">
        <f>+'Cost incurred - Real Value'!V248</f>
        <v>0</v>
      </c>
      <c r="AV74" s="126">
        <f>+'Cost incurred - Real Value'!V307</f>
        <v>112602.76369644691</v>
      </c>
      <c r="AW74" s="505" t="str">
        <f>IF(AP74='Cost incurred - Real Value'!V72,"Yes","No")</f>
        <v>Yes</v>
      </c>
      <c r="AZ74" s="33"/>
      <c r="BA74" s="56"/>
      <c r="BB74" s="33"/>
    </row>
    <row r="75" spans="2:73">
      <c r="B75" s="519" t="str">
        <f>+'2.3 Augex (A) - Nominal values'!B75</f>
        <v>83842089; 83842085</v>
      </c>
      <c r="C75" s="133"/>
      <c r="D75" s="133"/>
      <c r="E75" s="133"/>
      <c r="F75" s="133"/>
      <c r="G75" s="133"/>
      <c r="H75" s="133"/>
      <c r="I75" s="133"/>
      <c r="J75" s="133"/>
      <c r="K75" s="133"/>
      <c r="L75" s="133"/>
      <c r="M75" s="387"/>
      <c r="N75" s="135"/>
      <c r="O75" s="135"/>
      <c r="P75" s="135"/>
      <c r="Q75" s="136"/>
      <c r="R75" s="137"/>
      <c r="S75" s="138"/>
      <c r="T75" s="369">
        <f>+'2.3 Augex (A) - Nominal values'!T75/'2.3 Augex (C)- Nominal values'!$AP75*'Cost incurred - Real Value'!$V73</f>
        <v>603034.51101193379</v>
      </c>
      <c r="U75" s="346"/>
      <c r="V75" s="455"/>
      <c r="W75" s="369">
        <f>+'2.3 Augex (A) - Nominal values'!W75/'2.3 Augex (C)- Nominal values'!$AP75*'Cost incurred - Real Value'!$V73</f>
        <v>0</v>
      </c>
      <c r="X75" s="455"/>
      <c r="Y75" s="515"/>
      <c r="Z75" s="369">
        <f>+'2.3 Augex (A) - Nominal values'!Z75/'2.3 Augex (C)- Nominal values'!$AP75*'Cost incurred - Real Value'!$V73</f>
        <v>3262723.133281495</v>
      </c>
      <c r="AA75" s="416"/>
      <c r="AB75" s="416"/>
      <c r="AC75" s="416"/>
      <c r="AD75" s="416"/>
      <c r="AE75" s="416"/>
      <c r="AF75" s="416"/>
      <c r="AG75" s="416"/>
      <c r="AH75" s="416"/>
      <c r="AI75" s="416"/>
      <c r="AJ75" s="416"/>
      <c r="AK75" s="369">
        <f>+'2.3 Augex (A) - Nominal values'!AK75/'2.3 Augex (C)- Nominal values'!$AP75*'Cost incurred - Real Value'!$V73</f>
        <v>3096048.429304813</v>
      </c>
      <c r="AL75" s="346"/>
      <c r="AM75" s="369">
        <f>+'2.3 Augex (A) - Nominal values'!AM75/'2.3 Augex (C)- Nominal values'!$AP75*'Cost incurred - Real Value'!$V73</f>
        <v>9295280.5024091564</v>
      </c>
      <c r="AN75" s="369">
        <f>+'2.3 Augex (A) - Nominal values'!AN75/'2.3 Augex (C)- Nominal values'!$AP75*'Cost incurred - Real Value'!$V73</f>
        <v>1134898.3352000187</v>
      </c>
      <c r="AO75" s="369">
        <f>+'2.3 Augex (A) - Nominal values'!AO75/'2.3 Augex (C)- Nominal values'!$AP75*'Cost incurred - Real Value'!$V73</f>
        <v>1151657.6873321403</v>
      </c>
      <c r="AP75" s="447">
        <f t="shared" ref="AP75:AP127" si="1">SUM(T75,W75,Z75,AK75,AM75,AN75,AO75)</f>
        <v>18543642.598539554</v>
      </c>
      <c r="AQ75" s="409"/>
      <c r="AR75" s="160"/>
      <c r="AS75" s="516"/>
      <c r="AT75" s="369">
        <f>+'2.3 Augex (A) - Nominal values'!AT75/'2.3 Augex (C)- Nominal values'!$AP75*'Cost incurred - Real Value'!$V73</f>
        <v>8895842.5385014992</v>
      </c>
      <c r="AU75" s="412">
        <f>+'Cost incurred - Real Value'!V249</f>
        <v>0</v>
      </c>
      <c r="AV75" s="516">
        <f>+'Cost incurred - Real Value'!V308</f>
        <v>317693.24881046265</v>
      </c>
      <c r="AW75" s="505" t="str">
        <f>IF(AP75='Cost incurred - Real Value'!V73,"Yes","No")</f>
        <v>Yes</v>
      </c>
      <c r="AZ75" s="33"/>
      <c r="BA75" s="56"/>
      <c r="BB75" s="33"/>
    </row>
    <row r="76" spans="2:73">
      <c r="B76" s="519" t="str">
        <f>+'2.3 Augex (A) - Nominal values'!B76</f>
        <v>83009518</v>
      </c>
      <c r="C76" s="133"/>
      <c r="D76" s="133"/>
      <c r="E76" s="133"/>
      <c r="F76" s="133"/>
      <c r="G76" s="133"/>
      <c r="H76" s="133"/>
      <c r="I76" s="133"/>
      <c r="J76" s="133"/>
      <c r="K76" s="133"/>
      <c r="L76" s="133"/>
      <c r="M76" s="387"/>
      <c r="N76" s="135"/>
      <c r="O76" s="135"/>
      <c r="P76" s="135"/>
      <c r="Q76" s="136"/>
      <c r="R76" s="137"/>
      <c r="S76" s="138"/>
      <c r="T76" s="369">
        <f>+'2.3 Augex (A) - Nominal values'!T76/'2.3 Augex (C)- Nominal values'!$AP76*'Cost incurred - Real Value'!$V74</f>
        <v>369457.14704307489</v>
      </c>
      <c r="U76" s="346"/>
      <c r="V76" s="455"/>
      <c r="W76" s="369">
        <f>+'2.3 Augex (A) - Nominal values'!W76/'2.3 Augex (C)- Nominal values'!$AP76*'Cost incurred - Real Value'!$V74</f>
        <v>1504143.5163093428</v>
      </c>
      <c r="X76" s="455"/>
      <c r="Y76" s="515"/>
      <c r="Z76" s="369">
        <f>+'2.3 Augex (A) - Nominal values'!Z76/'2.3 Augex (C)- Nominal values'!$AP76*'Cost incurred - Real Value'!$V74</f>
        <v>0</v>
      </c>
      <c r="AA76" s="416"/>
      <c r="AB76" s="416"/>
      <c r="AC76" s="416"/>
      <c r="AD76" s="416"/>
      <c r="AE76" s="416"/>
      <c r="AF76" s="416"/>
      <c r="AG76" s="416"/>
      <c r="AH76" s="416"/>
      <c r="AI76" s="416"/>
      <c r="AJ76" s="416"/>
      <c r="AK76" s="369">
        <f>+'2.3 Augex (A) - Nominal values'!AK76/'2.3 Augex (C)- Nominal values'!$AP76*'Cost incurred - Real Value'!$V74</f>
        <v>574283.92543569393</v>
      </c>
      <c r="AL76" s="346"/>
      <c r="AM76" s="369">
        <f>+'2.3 Augex (A) - Nominal values'!AM76/'2.3 Augex (C)- Nominal values'!$AP76*'Cost incurred - Real Value'!$V74</f>
        <v>12756309.698146163</v>
      </c>
      <c r="AN76" s="369">
        <f>+'2.3 Augex (A) - Nominal values'!AN76/'2.3 Augex (C)- Nominal values'!$AP76*'Cost incurred - Real Value'!$V74</f>
        <v>1929380.5179130491</v>
      </c>
      <c r="AO76" s="369">
        <f>+'2.3 Augex (A) - Nominal values'!AO76/'2.3 Augex (C)- Nominal values'!$AP76*'Cost incurred - Real Value'!$V74</f>
        <v>1179575.2956540633</v>
      </c>
      <c r="AP76" s="447">
        <f t="shared" si="1"/>
        <v>18313150.100501385</v>
      </c>
      <c r="AQ76" s="517"/>
      <c r="AR76" s="160"/>
      <c r="AS76" s="516"/>
      <c r="AT76" s="369">
        <f>+'2.3 Augex (A) - Nominal values'!AT76/'2.3 Augex (C)- Nominal values'!$AP76*'Cost incurred - Real Value'!$V74</f>
        <v>12790634.354337858</v>
      </c>
      <c r="AU76" s="412">
        <f>+'Cost incurred - Real Value'!V250</f>
        <v>0</v>
      </c>
      <c r="AV76" s="516">
        <f>+'Cost incurred - Real Value'!V309</f>
        <v>308646.8153238846</v>
      </c>
      <c r="AW76" s="505" t="str">
        <f>IF(AP76='Cost incurred - Real Value'!V74,"Yes","No")</f>
        <v>Yes</v>
      </c>
      <c r="AZ76" s="33"/>
      <c r="BA76" s="56"/>
      <c r="BB76" s="33"/>
    </row>
    <row r="77" spans="2:73">
      <c r="B77" s="519" t="str">
        <f>+'2.3 Augex (A) - Nominal values'!B77</f>
        <v xml:space="preserve">83860139; 83860136  </v>
      </c>
      <c r="C77" s="133"/>
      <c r="D77" s="133"/>
      <c r="E77" s="133"/>
      <c r="F77" s="133"/>
      <c r="G77" s="133"/>
      <c r="H77" s="133"/>
      <c r="I77" s="133"/>
      <c r="J77" s="133"/>
      <c r="K77" s="133"/>
      <c r="L77" s="133"/>
      <c r="M77" s="388"/>
      <c r="N77" s="135"/>
      <c r="O77" s="135"/>
      <c r="P77" s="135"/>
      <c r="Q77" s="136"/>
      <c r="R77" s="137"/>
      <c r="S77" s="138"/>
      <c r="T77" s="369">
        <f>+'2.3 Augex (A) - Nominal values'!T77/'2.3 Augex (C)- Nominal values'!$AP77*'Cost incurred - Real Value'!$V75</f>
        <v>561541.88313230977</v>
      </c>
      <c r="U77" s="346"/>
      <c r="V77" s="455"/>
      <c r="W77" s="369">
        <f>+'2.3 Augex (A) - Nominal values'!W77/'2.3 Augex (C)- Nominal values'!$AP77*'Cost incurred - Real Value'!$V75</f>
        <v>2722673.1811989313</v>
      </c>
      <c r="X77" s="455"/>
      <c r="Y77" s="515"/>
      <c r="Z77" s="369">
        <f>+'2.3 Augex (A) - Nominal values'!Z77/'2.3 Augex (C)- Nominal values'!$AP77*'Cost incurred - Real Value'!$V75</f>
        <v>9008.9518256416231</v>
      </c>
      <c r="AA77" s="416"/>
      <c r="AB77" s="416"/>
      <c r="AC77" s="416"/>
      <c r="AD77" s="416"/>
      <c r="AE77" s="416"/>
      <c r="AF77" s="416"/>
      <c r="AG77" s="416"/>
      <c r="AH77" s="416"/>
      <c r="AI77" s="416"/>
      <c r="AJ77" s="416"/>
      <c r="AK77" s="369">
        <f>+'2.3 Augex (A) - Nominal values'!AK77/'2.3 Augex (C)- Nominal values'!$AP77*'Cost incurred - Real Value'!$V75</f>
        <v>691910.98190189316</v>
      </c>
      <c r="AL77" s="346"/>
      <c r="AM77" s="369">
        <f>+'2.3 Augex (A) - Nominal values'!AM77/'2.3 Augex (C)- Nominal values'!$AP77*'Cost incurred - Real Value'!$V75</f>
        <v>18780547.918080147</v>
      </c>
      <c r="AN77" s="369">
        <f>+'2.3 Augex (A) - Nominal values'!AN77/'2.3 Augex (C)- Nominal values'!$AP77*'Cost incurred - Real Value'!$V75</f>
        <v>36569.4594974301</v>
      </c>
      <c r="AO77" s="369">
        <f>+'2.3 Augex (A) - Nominal values'!AO77/'2.3 Augex (C)- Nominal values'!$AP77*'Cost incurred - Real Value'!$V75</f>
        <v>493117.7633955864</v>
      </c>
      <c r="AP77" s="447">
        <f t="shared" si="1"/>
        <v>23295370.139031939</v>
      </c>
      <c r="AQ77" s="517"/>
      <c r="AR77" s="160"/>
      <c r="AS77" s="516"/>
      <c r="AT77" s="369">
        <f>+'2.3 Augex (A) - Nominal values'!AT77/'2.3 Augex (C)- Nominal values'!$AP77*'Cost incurred - Real Value'!$V75</f>
        <v>17144215.336169094</v>
      </c>
      <c r="AU77" s="412">
        <f>+'Cost incurred - Real Value'!V251</f>
        <v>0</v>
      </c>
      <c r="AV77" s="516">
        <f>+'Cost incurred - Real Value'!V310</f>
        <v>341839.80249249347</v>
      </c>
      <c r="AW77" s="505" t="str">
        <f>IF(AP77='Cost incurred - Real Value'!V75,"Yes","No")</f>
        <v>Yes</v>
      </c>
      <c r="AZ77" s="33"/>
      <c r="BA77" s="56"/>
      <c r="BB77" s="33"/>
    </row>
    <row r="78" spans="2:73">
      <c r="B78" s="519" t="str">
        <f>+'2.3 Augex (A) - Nominal values'!B78</f>
        <v>82913608; 82913611</v>
      </c>
      <c r="C78" s="133"/>
      <c r="D78" s="133"/>
      <c r="E78" s="133"/>
      <c r="F78" s="133"/>
      <c r="G78" s="133"/>
      <c r="H78" s="133"/>
      <c r="I78" s="133"/>
      <c r="J78" s="133"/>
      <c r="K78" s="133"/>
      <c r="L78" s="133"/>
      <c r="M78" s="388"/>
      <c r="N78" s="135"/>
      <c r="O78" s="135"/>
      <c r="P78" s="135"/>
      <c r="Q78" s="136"/>
      <c r="R78" s="137"/>
      <c r="S78" s="138"/>
      <c r="T78" s="369">
        <f>+'2.3 Augex (A) - Nominal values'!T78/'2.3 Augex (C)- Nominal values'!$AP78*'Cost incurred - Real Value'!$V76</f>
        <v>131711.88960557763</v>
      </c>
      <c r="U78" s="346"/>
      <c r="V78" s="455"/>
      <c r="W78" s="369">
        <f>+'2.3 Augex (A) - Nominal values'!W78/'2.3 Augex (C)- Nominal values'!$AP78*'Cost incurred - Real Value'!$V76</f>
        <v>909236.79725490452</v>
      </c>
      <c r="X78" s="455"/>
      <c r="Y78" s="515"/>
      <c r="Z78" s="369">
        <f>+'2.3 Augex (A) - Nominal values'!Z78/'2.3 Augex (C)- Nominal values'!$AP78*'Cost incurred - Real Value'!$V76</f>
        <v>0</v>
      </c>
      <c r="AA78" s="416"/>
      <c r="AB78" s="416"/>
      <c r="AC78" s="416"/>
      <c r="AD78" s="416"/>
      <c r="AE78" s="416"/>
      <c r="AF78" s="416"/>
      <c r="AG78" s="416"/>
      <c r="AH78" s="416"/>
      <c r="AI78" s="416"/>
      <c r="AJ78" s="416"/>
      <c r="AK78" s="369">
        <f>+'2.3 Augex (A) - Nominal values'!AK78/'2.3 Augex (C)- Nominal values'!$AP78*'Cost incurred - Real Value'!$V76</f>
        <v>1226450.0157162722</v>
      </c>
      <c r="AL78" s="346"/>
      <c r="AM78" s="369">
        <f>+'2.3 Augex (A) - Nominal values'!AM78/'2.3 Augex (C)- Nominal values'!$AP78*'Cost incurred - Real Value'!$V76</f>
        <v>20426026.573624901</v>
      </c>
      <c r="AN78" s="369">
        <f>+'2.3 Augex (A) - Nominal values'!AN78/'2.3 Augex (C)- Nominal values'!$AP78*'Cost incurred - Real Value'!$V76</f>
        <v>0</v>
      </c>
      <c r="AO78" s="369">
        <f>+'2.3 Augex (A) - Nominal values'!AO78/'2.3 Augex (C)- Nominal values'!$AP78*'Cost incurred - Real Value'!$V76</f>
        <v>400888.60903894418</v>
      </c>
      <c r="AP78" s="447">
        <f t="shared" si="1"/>
        <v>23094313.885240603</v>
      </c>
      <c r="AQ78" s="517"/>
      <c r="AR78" s="160"/>
      <c r="AS78" s="516"/>
      <c r="AT78" s="369">
        <f>+'2.3 Augex (A) - Nominal values'!AT78/'2.3 Augex (C)- Nominal values'!$AP78*'Cost incurred - Real Value'!$V76</f>
        <v>19378426.214077618</v>
      </c>
      <c r="AU78" s="412">
        <f>+'Cost incurred - Real Value'!V252</f>
        <v>0</v>
      </c>
      <c r="AV78" s="516">
        <f>+'Cost incurred - Real Value'!V311</f>
        <v>159111.52018154305</v>
      </c>
      <c r="AW78" s="505" t="str">
        <f>IF(AP78='Cost incurred - Real Value'!V76,"Yes","No")</f>
        <v>Yes</v>
      </c>
      <c r="AZ78" s="33"/>
      <c r="BA78" s="56"/>
      <c r="BB78" s="33"/>
    </row>
    <row r="79" spans="2:73">
      <c r="B79" s="519" t="str">
        <f>+'2.3 Augex (A) - Nominal values'!B79</f>
        <v>84186116; 84186121</v>
      </c>
      <c r="C79" s="133"/>
      <c r="D79" s="133"/>
      <c r="E79" s="133"/>
      <c r="F79" s="133"/>
      <c r="G79" s="133"/>
      <c r="H79" s="133"/>
      <c r="I79" s="133"/>
      <c r="J79" s="133"/>
      <c r="K79" s="133"/>
      <c r="L79" s="133"/>
      <c r="M79" s="147"/>
      <c r="N79" s="135"/>
      <c r="O79" s="135"/>
      <c r="P79" s="135"/>
      <c r="Q79" s="136"/>
      <c r="R79" s="137"/>
      <c r="S79" s="138"/>
      <c r="T79" s="369">
        <f>+'2.3 Augex (A) - Nominal values'!T79/'2.3 Augex (C)- Nominal values'!$AP79*'Cost incurred - Real Value'!$V77</f>
        <v>1926.9336225288912</v>
      </c>
      <c r="U79" s="346"/>
      <c r="V79" s="455"/>
      <c r="W79" s="369">
        <f>+'2.3 Augex (A) - Nominal values'!W79/'2.3 Augex (C)- Nominal values'!$AP79*'Cost incurred - Real Value'!$V77</f>
        <v>0</v>
      </c>
      <c r="X79" s="455"/>
      <c r="Y79" s="515"/>
      <c r="Z79" s="369">
        <f>+'2.3 Augex (A) - Nominal values'!Z79/'2.3 Augex (C)- Nominal values'!$AP79*'Cost incurred - Real Value'!$V77</f>
        <v>4301800.1271726731</v>
      </c>
      <c r="AA79" s="416"/>
      <c r="AB79" s="416"/>
      <c r="AC79" s="416"/>
      <c r="AD79" s="416"/>
      <c r="AE79" s="416"/>
      <c r="AF79" s="416"/>
      <c r="AG79" s="416"/>
      <c r="AH79" s="416"/>
      <c r="AI79" s="416"/>
      <c r="AJ79" s="416"/>
      <c r="AK79" s="369">
        <f>+'2.3 Augex (A) - Nominal values'!AK79/'2.3 Augex (C)- Nominal values'!$AP79*'Cost incurred - Real Value'!$V77</f>
        <v>356495.31054287165</v>
      </c>
      <c r="AL79" s="346"/>
      <c r="AM79" s="369">
        <f>+'2.3 Augex (A) - Nominal values'!AM79/'2.3 Augex (C)- Nominal values'!$AP79*'Cost incurred - Real Value'!$V77</f>
        <v>4427821.2613128461</v>
      </c>
      <c r="AN79" s="369">
        <f>+'2.3 Augex (A) - Nominal values'!AN79/'2.3 Augex (C)- Nominal values'!$AP79*'Cost incurred - Real Value'!$V77</f>
        <v>0</v>
      </c>
      <c r="AO79" s="369">
        <f>+'2.3 Augex (A) - Nominal values'!AO79/'2.3 Augex (C)- Nominal values'!$AP79*'Cost incurred - Real Value'!$V77</f>
        <v>109331.56900572935</v>
      </c>
      <c r="AP79" s="447">
        <f t="shared" si="1"/>
        <v>9197375.2016566489</v>
      </c>
      <c r="AQ79" s="517"/>
      <c r="AR79" s="160"/>
      <c r="AS79" s="516"/>
      <c r="AT79" s="369">
        <f>+'2.3 Augex (A) - Nominal values'!AT79/'2.3 Augex (C)- Nominal values'!$AP79*'Cost incurred - Real Value'!$V77</f>
        <v>3538024.631612285</v>
      </c>
      <c r="AU79" s="412">
        <f>+'Cost incurred - Real Value'!V253</f>
        <v>0</v>
      </c>
      <c r="AV79" s="516">
        <f>+'Cost incurred - Real Value'!V312</f>
        <v>38935.202766136033</v>
      </c>
      <c r="AW79" s="505" t="str">
        <f>IF(AP79='Cost incurred - Real Value'!V77,"Yes","No")</f>
        <v>Yes</v>
      </c>
      <c r="AZ79" s="33"/>
      <c r="BA79" s="56"/>
      <c r="BB79" s="33"/>
    </row>
    <row r="80" spans="2:73">
      <c r="B80" s="519" t="str">
        <f>+'2.3 Augex (A) - Nominal values'!B80</f>
        <v>83860011; 83860008</v>
      </c>
      <c r="C80" s="133"/>
      <c r="D80" s="133"/>
      <c r="E80" s="133"/>
      <c r="F80" s="133"/>
      <c r="G80" s="133"/>
      <c r="H80" s="133"/>
      <c r="I80" s="133"/>
      <c r="J80" s="133"/>
      <c r="K80" s="133"/>
      <c r="L80" s="133"/>
      <c r="M80" s="147"/>
      <c r="N80" s="135"/>
      <c r="O80" s="135"/>
      <c r="P80" s="135"/>
      <c r="Q80" s="136"/>
      <c r="R80" s="137"/>
      <c r="S80" s="138"/>
      <c r="T80" s="369">
        <f>+'2.3 Augex (A) - Nominal values'!T80/'2.3 Augex (C)- Nominal values'!$AP80*'Cost incurred - Real Value'!$V78</f>
        <v>185830.20269929693</v>
      </c>
      <c r="U80" s="346"/>
      <c r="V80" s="455"/>
      <c r="W80" s="369">
        <f>+'2.3 Augex (A) - Nominal values'!W80/'2.3 Augex (C)- Nominal values'!$AP80*'Cost incurred - Real Value'!$V78</f>
        <v>1033382.5295982092</v>
      </c>
      <c r="X80" s="455"/>
      <c r="Y80" s="515"/>
      <c r="Z80" s="369">
        <f>+'2.3 Augex (A) - Nominal values'!Z80/'2.3 Augex (C)- Nominal values'!$AP80*'Cost incurred - Real Value'!$V78</f>
        <v>36784.43202007396</v>
      </c>
      <c r="AA80" s="416"/>
      <c r="AB80" s="416"/>
      <c r="AC80" s="416"/>
      <c r="AD80" s="416"/>
      <c r="AE80" s="416"/>
      <c r="AF80" s="416"/>
      <c r="AG80" s="416"/>
      <c r="AH80" s="416"/>
      <c r="AI80" s="416"/>
      <c r="AJ80" s="416"/>
      <c r="AK80" s="369">
        <f>+'2.3 Augex (A) - Nominal values'!AK80/'2.3 Augex (C)- Nominal values'!$AP80*'Cost incurred - Real Value'!$V78</f>
        <v>789932.3443599497</v>
      </c>
      <c r="AL80" s="346"/>
      <c r="AM80" s="369">
        <f>+'2.3 Augex (A) - Nominal values'!AM80/'2.3 Augex (C)- Nominal values'!$AP80*'Cost incurred - Real Value'!$V78</f>
        <v>10798848.032173065</v>
      </c>
      <c r="AN80" s="369">
        <f>+'2.3 Augex (A) - Nominal values'!AN80/'2.3 Augex (C)- Nominal values'!$AP80*'Cost incurred - Real Value'!$V78</f>
        <v>0</v>
      </c>
      <c r="AO80" s="369">
        <f>+'2.3 Augex (A) - Nominal values'!AO80/'2.3 Augex (C)- Nominal values'!$AP80*'Cost incurred - Real Value'!$V78</f>
        <v>609050.20491754473</v>
      </c>
      <c r="AP80" s="447">
        <f t="shared" si="1"/>
        <v>13453827.745768139</v>
      </c>
      <c r="AQ80" s="517"/>
      <c r="AR80" s="160"/>
      <c r="AS80" s="516"/>
      <c r="AT80" s="369">
        <f>+'2.3 Augex (A) - Nominal values'!AT80/'2.3 Augex (C)- Nominal values'!$AP80*'Cost incurred - Real Value'!$V78</f>
        <v>9479617.5436097868</v>
      </c>
      <c r="AU80" s="412">
        <f>+'Cost incurred - Real Value'!V254</f>
        <v>0</v>
      </c>
      <c r="AV80" s="516">
        <f>+'Cost incurred - Real Value'!V313</f>
        <v>34289.472753361973</v>
      </c>
      <c r="AW80" s="505" t="str">
        <f>IF(AP80='Cost incurred - Real Value'!V78,"Yes","No")</f>
        <v>Yes</v>
      </c>
      <c r="AZ80" s="33"/>
      <c r="BA80" s="56"/>
      <c r="BB80" s="33"/>
    </row>
    <row r="81" spans="2:54">
      <c r="B81" s="519">
        <f>+'2.3 Augex (A) - Nominal values'!B81</f>
        <v>0</v>
      </c>
      <c r="C81" s="133"/>
      <c r="D81" s="133"/>
      <c r="E81" s="133"/>
      <c r="F81" s="133"/>
      <c r="G81" s="133"/>
      <c r="H81" s="133"/>
      <c r="I81" s="133"/>
      <c r="J81" s="133"/>
      <c r="K81" s="133"/>
      <c r="L81" s="133"/>
      <c r="M81" s="147"/>
      <c r="N81" s="135"/>
      <c r="O81" s="135"/>
      <c r="P81" s="135"/>
      <c r="Q81" s="136"/>
      <c r="R81" s="137"/>
      <c r="S81" s="138"/>
      <c r="T81" s="369"/>
      <c r="U81" s="346"/>
      <c r="V81" s="455"/>
      <c r="W81" s="369"/>
      <c r="X81" s="455"/>
      <c r="Y81" s="515"/>
      <c r="Z81" s="369"/>
      <c r="AA81" s="416"/>
      <c r="AB81" s="416"/>
      <c r="AC81" s="416"/>
      <c r="AD81" s="416"/>
      <c r="AE81" s="416"/>
      <c r="AF81" s="416"/>
      <c r="AG81" s="416"/>
      <c r="AH81" s="416"/>
      <c r="AI81" s="416"/>
      <c r="AJ81" s="416"/>
      <c r="AK81" s="369"/>
      <c r="AL81" s="346"/>
      <c r="AM81" s="369"/>
      <c r="AN81" s="369"/>
      <c r="AO81" s="369"/>
      <c r="AP81" s="447"/>
      <c r="AQ81" s="517"/>
      <c r="AR81" s="160"/>
      <c r="AS81" s="516"/>
      <c r="AT81" s="369"/>
      <c r="AU81" s="412"/>
      <c r="AV81" s="516"/>
      <c r="AW81" s="505" t="str">
        <f>IF(AP81='Cost incurred - Real Value'!V79,"Yes","No")</f>
        <v>Yes</v>
      </c>
      <c r="AZ81" s="33"/>
      <c r="BA81" s="56"/>
      <c r="BB81" s="33"/>
    </row>
    <row r="82" spans="2:54">
      <c r="B82" s="519">
        <f>+'2.3 Augex (A) - Nominal values'!B82</f>
        <v>0</v>
      </c>
      <c r="C82" s="133"/>
      <c r="D82" s="133"/>
      <c r="E82" s="133"/>
      <c r="F82" s="133"/>
      <c r="G82" s="133"/>
      <c r="H82" s="133"/>
      <c r="I82" s="133"/>
      <c r="J82" s="133"/>
      <c r="K82" s="133"/>
      <c r="L82" s="133"/>
      <c r="M82" s="147"/>
      <c r="N82" s="135"/>
      <c r="O82" s="135"/>
      <c r="P82" s="135"/>
      <c r="Q82" s="136"/>
      <c r="R82" s="137"/>
      <c r="S82" s="138"/>
      <c r="T82" s="369"/>
      <c r="U82" s="346"/>
      <c r="V82" s="455"/>
      <c r="W82" s="369"/>
      <c r="X82" s="455"/>
      <c r="Y82" s="515"/>
      <c r="Z82" s="369"/>
      <c r="AA82" s="416"/>
      <c r="AB82" s="416"/>
      <c r="AC82" s="416"/>
      <c r="AD82" s="416"/>
      <c r="AE82" s="416"/>
      <c r="AF82" s="416"/>
      <c r="AG82" s="416"/>
      <c r="AH82" s="416"/>
      <c r="AI82" s="416"/>
      <c r="AJ82" s="416"/>
      <c r="AK82" s="369"/>
      <c r="AL82" s="346"/>
      <c r="AM82" s="369"/>
      <c r="AN82" s="369"/>
      <c r="AO82" s="369"/>
      <c r="AP82" s="447"/>
      <c r="AQ82" s="517"/>
      <c r="AR82" s="160"/>
      <c r="AS82" s="516"/>
      <c r="AT82" s="369"/>
      <c r="AU82" s="412"/>
      <c r="AV82" s="516"/>
      <c r="AW82" s="505" t="str">
        <f>IF(AP82='Cost incurred - Real Value'!V80,"Yes","No")</f>
        <v>Yes</v>
      </c>
      <c r="AZ82" s="33"/>
      <c r="BA82" s="56"/>
      <c r="BB82" s="33"/>
    </row>
    <row r="83" spans="2:54">
      <c r="B83" s="519">
        <f>+'2.3 Augex (A) - Nominal values'!B83</f>
        <v>0</v>
      </c>
      <c r="C83" s="133"/>
      <c r="D83" s="133"/>
      <c r="E83" s="133"/>
      <c r="F83" s="133"/>
      <c r="G83" s="133"/>
      <c r="H83" s="133"/>
      <c r="I83" s="133"/>
      <c r="J83" s="133"/>
      <c r="K83" s="133"/>
      <c r="L83" s="133"/>
      <c r="M83" s="134"/>
      <c r="N83" s="135"/>
      <c r="O83" s="135"/>
      <c r="P83" s="135"/>
      <c r="Q83" s="136"/>
      <c r="R83" s="137"/>
      <c r="S83" s="138"/>
      <c r="T83" s="369"/>
      <c r="U83" s="346"/>
      <c r="V83" s="455"/>
      <c r="W83" s="369"/>
      <c r="X83" s="455"/>
      <c r="Y83" s="515"/>
      <c r="Z83" s="369"/>
      <c r="AA83" s="416"/>
      <c r="AB83" s="416"/>
      <c r="AC83" s="416"/>
      <c r="AD83" s="416"/>
      <c r="AE83" s="416"/>
      <c r="AF83" s="416"/>
      <c r="AG83" s="416"/>
      <c r="AH83" s="416"/>
      <c r="AI83" s="416"/>
      <c r="AJ83" s="416"/>
      <c r="AK83" s="369"/>
      <c r="AL83" s="346"/>
      <c r="AM83" s="369"/>
      <c r="AN83" s="369"/>
      <c r="AO83" s="369"/>
      <c r="AP83" s="447"/>
      <c r="AQ83" s="517"/>
      <c r="AR83" s="160"/>
      <c r="AS83" s="516"/>
      <c r="AT83" s="369"/>
      <c r="AU83" s="412"/>
      <c r="AV83" s="516"/>
      <c r="AW83" s="505" t="str">
        <f>IF(AP83='Cost incurred - Real Value'!V81,"Yes","No")</f>
        <v>Yes</v>
      </c>
      <c r="AZ83" s="33"/>
      <c r="BA83" s="56"/>
      <c r="BB83" s="33"/>
    </row>
    <row r="84" spans="2:54">
      <c r="B84" s="519">
        <f>+'2.3 Augex (A) - Nominal values'!B84</f>
        <v>0</v>
      </c>
      <c r="C84" s="149"/>
      <c r="D84" s="149"/>
      <c r="E84" s="149"/>
      <c r="F84" s="149"/>
      <c r="G84" s="149"/>
      <c r="H84" s="149"/>
      <c r="I84" s="149"/>
      <c r="J84" s="149"/>
      <c r="K84" s="149"/>
      <c r="L84" s="149"/>
      <c r="M84" s="147"/>
      <c r="N84" s="135"/>
      <c r="O84" s="135"/>
      <c r="P84" s="135"/>
      <c r="Q84" s="136"/>
      <c r="R84" s="137"/>
      <c r="S84" s="138"/>
      <c r="T84" s="369"/>
      <c r="U84" s="346"/>
      <c r="V84" s="455"/>
      <c r="W84" s="369"/>
      <c r="X84" s="455"/>
      <c r="Y84" s="515"/>
      <c r="Z84" s="369"/>
      <c r="AA84" s="416"/>
      <c r="AB84" s="416"/>
      <c r="AC84" s="416"/>
      <c r="AD84" s="416"/>
      <c r="AE84" s="416"/>
      <c r="AF84" s="416"/>
      <c r="AG84" s="416"/>
      <c r="AH84" s="416"/>
      <c r="AI84" s="416"/>
      <c r="AJ84" s="416"/>
      <c r="AK84" s="369"/>
      <c r="AL84" s="346"/>
      <c r="AM84" s="369"/>
      <c r="AN84" s="369"/>
      <c r="AO84" s="369"/>
      <c r="AP84" s="447"/>
      <c r="AQ84" s="517"/>
      <c r="AR84" s="160"/>
      <c r="AS84" s="516"/>
      <c r="AT84" s="369"/>
      <c r="AU84" s="412"/>
      <c r="AV84" s="516"/>
      <c r="AW84" s="505" t="str">
        <f>IF(AP84='Cost incurred - Real Value'!V82,"Yes","No")</f>
        <v>Yes</v>
      </c>
      <c r="AZ84" s="33"/>
      <c r="BA84" s="56"/>
      <c r="BB84" s="33"/>
    </row>
    <row r="85" spans="2:54">
      <c r="B85" s="519">
        <f>+'2.3 Augex (A) - Nominal values'!B85</f>
        <v>0</v>
      </c>
      <c r="C85" s="149"/>
      <c r="D85" s="149"/>
      <c r="E85" s="149"/>
      <c r="F85" s="149"/>
      <c r="G85" s="149"/>
      <c r="H85" s="149"/>
      <c r="I85" s="149"/>
      <c r="J85" s="149"/>
      <c r="K85" s="149"/>
      <c r="L85" s="149"/>
      <c r="M85" s="147"/>
      <c r="N85" s="135"/>
      <c r="O85" s="135"/>
      <c r="P85" s="135"/>
      <c r="Q85" s="136"/>
      <c r="R85" s="137"/>
      <c r="S85" s="138"/>
      <c r="T85" s="369"/>
      <c r="U85" s="346"/>
      <c r="V85" s="455"/>
      <c r="W85" s="369"/>
      <c r="X85" s="455"/>
      <c r="Y85" s="515"/>
      <c r="Z85" s="369"/>
      <c r="AA85" s="416"/>
      <c r="AB85" s="416"/>
      <c r="AC85" s="416"/>
      <c r="AD85" s="416"/>
      <c r="AE85" s="416"/>
      <c r="AF85" s="416"/>
      <c r="AG85" s="416"/>
      <c r="AH85" s="416"/>
      <c r="AI85" s="416"/>
      <c r="AJ85" s="416"/>
      <c r="AK85" s="369"/>
      <c r="AL85" s="346"/>
      <c r="AM85" s="369"/>
      <c r="AN85" s="369"/>
      <c r="AO85" s="369"/>
      <c r="AP85" s="447"/>
      <c r="AQ85" s="517"/>
      <c r="AR85" s="160"/>
      <c r="AS85" s="516"/>
      <c r="AT85" s="369"/>
      <c r="AU85" s="412"/>
      <c r="AV85" s="516"/>
      <c r="AW85" s="505" t="str">
        <f>IF(AP85='Cost incurred - Real Value'!V83,"Yes","No")</f>
        <v>Yes</v>
      </c>
      <c r="AZ85" s="33"/>
      <c r="BA85" s="56"/>
      <c r="BB85" s="33"/>
    </row>
    <row r="86" spans="2:54">
      <c r="B86" s="519">
        <f>+'2.3 Augex (A) - Nominal values'!B86</f>
        <v>0</v>
      </c>
      <c r="C86" s="149"/>
      <c r="D86" s="149"/>
      <c r="E86" s="149"/>
      <c r="F86" s="149"/>
      <c r="G86" s="149"/>
      <c r="H86" s="149"/>
      <c r="I86" s="149"/>
      <c r="J86" s="149"/>
      <c r="K86" s="149"/>
      <c r="L86" s="149"/>
      <c r="M86" s="147"/>
      <c r="N86" s="135"/>
      <c r="O86" s="135"/>
      <c r="P86" s="135"/>
      <c r="Q86" s="136"/>
      <c r="R86" s="137"/>
      <c r="S86" s="138"/>
      <c r="T86" s="369"/>
      <c r="U86" s="346"/>
      <c r="V86" s="455"/>
      <c r="W86" s="369"/>
      <c r="X86" s="455"/>
      <c r="Y86" s="515"/>
      <c r="Z86" s="369"/>
      <c r="AA86" s="416"/>
      <c r="AB86" s="416"/>
      <c r="AC86" s="416"/>
      <c r="AD86" s="416"/>
      <c r="AE86" s="416"/>
      <c r="AF86" s="416"/>
      <c r="AG86" s="416"/>
      <c r="AH86" s="416"/>
      <c r="AI86" s="416"/>
      <c r="AJ86" s="416"/>
      <c r="AK86" s="369"/>
      <c r="AL86" s="346"/>
      <c r="AM86" s="369"/>
      <c r="AN86" s="369"/>
      <c r="AO86" s="369"/>
      <c r="AP86" s="447"/>
      <c r="AQ86" s="409"/>
      <c r="AR86" s="160"/>
      <c r="AS86" s="516"/>
      <c r="AT86" s="369"/>
      <c r="AU86" s="412"/>
      <c r="AV86" s="516"/>
      <c r="AW86" s="505" t="str">
        <f>IF(AP86='Cost incurred - Real Value'!V84,"Yes","No")</f>
        <v>Yes</v>
      </c>
      <c r="AZ86" s="33"/>
      <c r="BA86" s="56"/>
      <c r="BB86" s="33"/>
    </row>
    <row r="87" spans="2:54">
      <c r="B87" s="519">
        <f>+'2.3 Augex (A) - Nominal values'!B87</f>
        <v>0</v>
      </c>
      <c r="C87" s="149"/>
      <c r="D87" s="149"/>
      <c r="E87" s="149"/>
      <c r="F87" s="149"/>
      <c r="G87" s="149"/>
      <c r="H87" s="149"/>
      <c r="I87" s="149"/>
      <c r="J87" s="149"/>
      <c r="K87" s="149"/>
      <c r="L87" s="149"/>
      <c r="M87" s="147"/>
      <c r="N87" s="135"/>
      <c r="O87" s="135"/>
      <c r="P87" s="135"/>
      <c r="Q87" s="136"/>
      <c r="R87" s="137"/>
      <c r="S87" s="138"/>
      <c r="T87" s="369"/>
      <c r="U87" s="346"/>
      <c r="V87" s="455"/>
      <c r="W87" s="369"/>
      <c r="X87" s="455"/>
      <c r="Y87" s="515"/>
      <c r="Z87" s="369"/>
      <c r="AA87" s="416"/>
      <c r="AB87" s="416"/>
      <c r="AC87" s="416"/>
      <c r="AD87" s="416"/>
      <c r="AE87" s="416"/>
      <c r="AF87" s="416"/>
      <c r="AG87" s="416"/>
      <c r="AH87" s="416"/>
      <c r="AI87" s="416"/>
      <c r="AJ87" s="416"/>
      <c r="AK87" s="369"/>
      <c r="AL87" s="346"/>
      <c r="AM87" s="369"/>
      <c r="AN87" s="369"/>
      <c r="AO87" s="369"/>
      <c r="AP87" s="447"/>
      <c r="AQ87" s="409"/>
      <c r="AR87" s="160"/>
      <c r="AS87" s="516"/>
      <c r="AT87" s="369"/>
      <c r="AU87" s="412"/>
      <c r="AV87" s="516"/>
      <c r="AW87" s="505" t="str">
        <f>IF(AP87='Cost incurred - Real Value'!V85,"Yes","No")</f>
        <v>Yes</v>
      </c>
      <c r="AZ87" s="33"/>
      <c r="BA87" s="56"/>
      <c r="BB87" s="33"/>
    </row>
    <row r="88" spans="2:54">
      <c r="B88" s="519">
        <f>+'2.3 Augex (A) - Nominal values'!B88</f>
        <v>0</v>
      </c>
      <c r="C88" s="149"/>
      <c r="D88" s="149"/>
      <c r="E88" s="149"/>
      <c r="F88" s="149"/>
      <c r="G88" s="149"/>
      <c r="H88" s="149"/>
      <c r="I88" s="149"/>
      <c r="J88" s="149"/>
      <c r="K88" s="149"/>
      <c r="L88" s="149"/>
      <c r="M88" s="147"/>
      <c r="N88" s="135"/>
      <c r="O88" s="135"/>
      <c r="P88" s="135"/>
      <c r="Q88" s="136"/>
      <c r="R88" s="137"/>
      <c r="S88" s="138"/>
      <c r="T88" s="369"/>
      <c r="U88" s="346"/>
      <c r="V88" s="455"/>
      <c r="W88" s="369"/>
      <c r="X88" s="455"/>
      <c r="Y88" s="515"/>
      <c r="Z88" s="369"/>
      <c r="AA88" s="416"/>
      <c r="AB88" s="416"/>
      <c r="AC88" s="416"/>
      <c r="AD88" s="416"/>
      <c r="AE88" s="416"/>
      <c r="AF88" s="416"/>
      <c r="AG88" s="416"/>
      <c r="AH88" s="416"/>
      <c r="AI88" s="416"/>
      <c r="AJ88" s="416"/>
      <c r="AK88" s="369"/>
      <c r="AL88" s="346"/>
      <c r="AM88" s="369"/>
      <c r="AN88" s="369"/>
      <c r="AO88" s="369"/>
      <c r="AP88" s="447"/>
      <c r="AQ88" s="409"/>
      <c r="AR88" s="160"/>
      <c r="AS88" s="516"/>
      <c r="AT88" s="369"/>
      <c r="AU88" s="412"/>
      <c r="AV88" s="516"/>
      <c r="AW88" s="505" t="str">
        <f>IF(AP88='Cost incurred - Real Value'!V86,"Yes","No")</f>
        <v>Yes</v>
      </c>
      <c r="AZ88" s="33"/>
      <c r="BA88" s="56"/>
      <c r="BB88" s="33"/>
    </row>
    <row r="89" spans="2:54">
      <c r="B89" s="519">
        <f>+'2.3 Augex (A) - Nominal values'!B89</f>
        <v>0</v>
      </c>
      <c r="C89" s="149"/>
      <c r="D89" s="149"/>
      <c r="E89" s="149"/>
      <c r="F89" s="149"/>
      <c r="G89" s="149"/>
      <c r="H89" s="149"/>
      <c r="I89" s="149"/>
      <c r="J89" s="149"/>
      <c r="K89" s="149"/>
      <c r="L89" s="149"/>
      <c r="M89" s="147"/>
      <c r="N89" s="135"/>
      <c r="O89" s="135"/>
      <c r="P89" s="135"/>
      <c r="Q89" s="136"/>
      <c r="R89" s="137"/>
      <c r="S89" s="138"/>
      <c r="T89" s="369"/>
      <c r="U89" s="346"/>
      <c r="V89" s="455"/>
      <c r="W89" s="369"/>
      <c r="X89" s="455"/>
      <c r="Y89" s="515"/>
      <c r="Z89" s="369"/>
      <c r="AA89" s="416"/>
      <c r="AB89" s="416"/>
      <c r="AC89" s="416"/>
      <c r="AD89" s="416"/>
      <c r="AE89" s="416"/>
      <c r="AF89" s="416"/>
      <c r="AG89" s="416"/>
      <c r="AH89" s="416"/>
      <c r="AI89" s="416"/>
      <c r="AJ89" s="416"/>
      <c r="AK89" s="369"/>
      <c r="AL89" s="346"/>
      <c r="AM89" s="369"/>
      <c r="AN89" s="369"/>
      <c r="AO89" s="369"/>
      <c r="AP89" s="447"/>
      <c r="AQ89" s="517"/>
      <c r="AR89" s="160"/>
      <c r="AS89" s="516"/>
      <c r="AT89" s="369"/>
      <c r="AU89" s="412"/>
      <c r="AV89" s="516"/>
      <c r="AW89" s="505" t="str">
        <f>IF(AP89='Cost incurred - Real Value'!V87,"Yes","No")</f>
        <v>Yes</v>
      </c>
      <c r="AZ89" s="33"/>
      <c r="BA89" s="56"/>
      <c r="BB89" s="33"/>
    </row>
    <row r="90" spans="2:54">
      <c r="B90" s="519">
        <f>+'2.3 Augex (A) - Nominal values'!B90</f>
        <v>0</v>
      </c>
      <c r="C90" s="149"/>
      <c r="D90" s="149"/>
      <c r="E90" s="149"/>
      <c r="F90" s="149"/>
      <c r="G90" s="149"/>
      <c r="H90" s="149"/>
      <c r="I90" s="149"/>
      <c r="J90" s="149"/>
      <c r="K90" s="149"/>
      <c r="L90" s="149"/>
      <c r="M90" s="147"/>
      <c r="N90" s="135"/>
      <c r="O90" s="135"/>
      <c r="P90" s="135"/>
      <c r="Q90" s="136"/>
      <c r="R90" s="137"/>
      <c r="S90" s="138"/>
      <c r="T90" s="369"/>
      <c r="U90" s="346"/>
      <c r="V90" s="455"/>
      <c r="W90" s="369"/>
      <c r="X90" s="455"/>
      <c r="Y90" s="515"/>
      <c r="Z90" s="369"/>
      <c r="AA90" s="416"/>
      <c r="AB90" s="416"/>
      <c r="AC90" s="416"/>
      <c r="AD90" s="416"/>
      <c r="AE90" s="416"/>
      <c r="AF90" s="416"/>
      <c r="AG90" s="416"/>
      <c r="AH90" s="416"/>
      <c r="AI90" s="416"/>
      <c r="AJ90" s="416"/>
      <c r="AK90" s="369"/>
      <c r="AL90" s="346"/>
      <c r="AM90" s="369"/>
      <c r="AN90" s="369"/>
      <c r="AO90" s="369"/>
      <c r="AP90" s="447"/>
      <c r="AQ90" s="517"/>
      <c r="AR90" s="160"/>
      <c r="AS90" s="516"/>
      <c r="AT90" s="369"/>
      <c r="AU90" s="412"/>
      <c r="AV90" s="516"/>
      <c r="AW90" s="505" t="str">
        <f>IF(AP90='Cost incurred - Real Value'!V88,"Yes","No")</f>
        <v>Yes</v>
      </c>
      <c r="AZ90" s="33"/>
      <c r="BA90" s="56"/>
      <c r="BB90" s="33"/>
    </row>
    <row r="91" spans="2:54">
      <c r="B91" s="519">
        <f>+'2.3 Augex (A) - Nominal values'!B91</f>
        <v>0</v>
      </c>
      <c r="C91" s="149"/>
      <c r="D91" s="149"/>
      <c r="E91" s="149"/>
      <c r="F91" s="149"/>
      <c r="G91" s="149"/>
      <c r="H91" s="149"/>
      <c r="I91" s="149"/>
      <c r="J91" s="149"/>
      <c r="K91" s="149"/>
      <c r="L91" s="149"/>
      <c r="M91" s="147"/>
      <c r="N91" s="135"/>
      <c r="O91" s="135"/>
      <c r="P91" s="135"/>
      <c r="Q91" s="136"/>
      <c r="R91" s="137"/>
      <c r="S91" s="138"/>
      <c r="T91" s="369"/>
      <c r="U91" s="346"/>
      <c r="V91" s="455"/>
      <c r="W91" s="369"/>
      <c r="X91" s="455"/>
      <c r="Y91" s="515"/>
      <c r="Z91" s="369"/>
      <c r="AA91" s="416"/>
      <c r="AB91" s="416"/>
      <c r="AC91" s="416"/>
      <c r="AD91" s="416"/>
      <c r="AE91" s="416"/>
      <c r="AF91" s="416"/>
      <c r="AG91" s="416"/>
      <c r="AH91" s="416"/>
      <c r="AI91" s="416"/>
      <c r="AJ91" s="416"/>
      <c r="AK91" s="369"/>
      <c r="AL91" s="346"/>
      <c r="AM91" s="369"/>
      <c r="AN91" s="369"/>
      <c r="AO91" s="369"/>
      <c r="AP91" s="447"/>
      <c r="AQ91" s="517"/>
      <c r="AR91" s="160"/>
      <c r="AS91" s="516"/>
      <c r="AT91" s="369"/>
      <c r="AU91" s="412"/>
      <c r="AV91" s="516"/>
      <c r="AW91" s="505" t="str">
        <f>IF(AP91='Cost incurred - Real Value'!V89,"Yes","No")</f>
        <v>Yes</v>
      </c>
      <c r="AZ91" s="33"/>
      <c r="BA91" s="56"/>
      <c r="BB91" s="33"/>
    </row>
    <row r="92" spans="2:54">
      <c r="B92" s="519">
        <f>+'2.3 Augex (A) - Nominal values'!B92</f>
        <v>0</v>
      </c>
      <c r="C92" s="149"/>
      <c r="D92" s="149"/>
      <c r="E92" s="149"/>
      <c r="F92" s="149"/>
      <c r="G92" s="149"/>
      <c r="H92" s="149"/>
      <c r="I92" s="149"/>
      <c r="J92" s="149"/>
      <c r="K92" s="149"/>
      <c r="L92" s="149"/>
      <c r="M92" s="147"/>
      <c r="N92" s="135"/>
      <c r="O92" s="135"/>
      <c r="P92" s="135"/>
      <c r="Q92" s="136"/>
      <c r="R92" s="137"/>
      <c r="S92" s="138"/>
      <c r="T92" s="369"/>
      <c r="U92" s="346"/>
      <c r="V92" s="455"/>
      <c r="W92" s="369"/>
      <c r="X92" s="455"/>
      <c r="Y92" s="515"/>
      <c r="Z92" s="369"/>
      <c r="AA92" s="416"/>
      <c r="AB92" s="416"/>
      <c r="AC92" s="416"/>
      <c r="AD92" s="416"/>
      <c r="AE92" s="416"/>
      <c r="AF92" s="416"/>
      <c r="AG92" s="416"/>
      <c r="AH92" s="416"/>
      <c r="AI92" s="416"/>
      <c r="AJ92" s="416"/>
      <c r="AK92" s="369"/>
      <c r="AL92" s="346"/>
      <c r="AM92" s="369"/>
      <c r="AN92" s="369"/>
      <c r="AO92" s="369"/>
      <c r="AP92" s="447"/>
      <c r="AQ92" s="517"/>
      <c r="AR92" s="160"/>
      <c r="AS92" s="516"/>
      <c r="AT92" s="369"/>
      <c r="AU92" s="412"/>
      <c r="AV92" s="516"/>
      <c r="AW92" s="505" t="str">
        <f>IF(AP92='Cost incurred - Real Value'!V90,"Yes","No")</f>
        <v>Yes</v>
      </c>
      <c r="AZ92" s="33"/>
      <c r="BA92" s="56"/>
      <c r="BB92" s="33"/>
    </row>
    <row r="93" spans="2:54">
      <c r="B93" s="519">
        <f>+'2.3 Augex (A) - Nominal values'!B93</f>
        <v>0</v>
      </c>
      <c r="C93" s="149"/>
      <c r="D93" s="149"/>
      <c r="E93" s="149"/>
      <c r="F93" s="149"/>
      <c r="G93" s="149"/>
      <c r="H93" s="149"/>
      <c r="I93" s="149"/>
      <c r="J93" s="149"/>
      <c r="K93" s="149"/>
      <c r="L93" s="149"/>
      <c r="M93" s="147"/>
      <c r="N93" s="135"/>
      <c r="O93" s="135"/>
      <c r="P93" s="135"/>
      <c r="Q93" s="136"/>
      <c r="R93" s="137"/>
      <c r="S93" s="138"/>
      <c r="T93" s="369"/>
      <c r="U93" s="346"/>
      <c r="V93" s="455"/>
      <c r="W93" s="369"/>
      <c r="X93" s="455"/>
      <c r="Y93" s="515"/>
      <c r="Z93" s="369"/>
      <c r="AA93" s="416"/>
      <c r="AB93" s="416"/>
      <c r="AC93" s="416"/>
      <c r="AD93" s="416"/>
      <c r="AE93" s="416"/>
      <c r="AF93" s="416"/>
      <c r="AG93" s="416"/>
      <c r="AH93" s="416"/>
      <c r="AI93" s="416"/>
      <c r="AJ93" s="416"/>
      <c r="AK93" s="369"/>
      <c r="AL93" s="346"/>
      <c r="AM93" s="369"/>
      <c r="AN93" s="369"/>
      <c r="AO93" s="369"/>
      <c r="AP93" s="447"/>
      <c r="AQ93" s="517"/>
      <c r="AR93" s="160"/>
      <c r="AS93" s="516"/>
      <c r="AT93" s="369"/>
      <c r="AU93" s="412"/>
      <c r="AV93" s="516"/>
      <c r="AW93" s="505" t="str">
        <f>IF(AP93='Cost incurred - Real Value'!V91,"Yes","No")</f>
        <v>Yes</v>
      </c>
      <c r="AZ93" s="33"/>
      <c r="BA93" s="56"/>
      <c r="BB93" s="33"/>
    </row>
    <row r="94" spans="2:54">
      <c r="B94" s="519">
        <f>+'2.3 Augex (A) - Nominal values'!B94</f>
        <v>0</v>
      </c>
      <c r="C94" s="133"/>
      <c r="D94" s="133"/>
      <c r="E94" s="133"/>
      <c r="F94" s="133"/>
      <c r="G94" s="133"/>
      <c r="H94" s="133"/>
      <c r="I94" s="133"/>
      <c r="J94" s="133"/>
      <c r="K94" s="133"/>
      <c r="L94" s="133"/>
      <c r="M94" s="134"/>
      <c r="N94" s="135"/>
      <c r="O94" s="135"/>
      <c r="P94" s="135"/>
      <c r="Q94" s="136"/>
      <c r="R94" s="137"/>
      <c r="S94" s="138"/>
      <c r="T94" s="369"/>
      <c r="U94" s="346"/>
      <c r="V94" s="455"/>
      <c r="W94" s="369"/>
      <c r="X94" s="455"/>
      <c r="Y94" s="515"/>
      <c r="Z94" s="369"/>
      <c r="AA94" s="416"/>
      <c r="AB94" s="416"/>
      <c r="AC94" s="416"/>
      <c r="AD94" s="416"/>
      <c r="AE94" s="416"/>
      <c r="AF94" s="416"/>
      <c r="AG94" s="416"/>
      <c r="AH94" s="416"/>
      <c r="AI94" s="416"/>
      <c r="AJ94" s="416"/>
      <c r="AK94" s="369"/>
      <c r="AL94" s="346"/>
      <c r="AM94" s="369"/>
      <c r="AN94" s="369"/>
      <c r="AO94" s="369"/>
      <c r="AP94" s="447"/>
      <c r="AQ94" s="517"/>
      <c r="AR94" s="160"/>
      <c r="AS94" s="516"/>
      <c r="AT94" s="369"/>
      <c r="AU94" s="412"/>
      <c r="AV94" s="516"/>
      <c r="AW94" s="505" t="str">
        <f>IF(AP94='Cost incurred - Real Value'!V92,"Yes","No")</f>
        <v>Yes</v>
      </c>
      <c r="AZ94" s="33"/>
      <c r="BA94" s="56"/>
      <c r="BB94" s="33"/>
    </row>
    <row r="95" spans="2:54">
      <c r="B95" s="519">
        <f>+'2.3 Augex (A) - Nominal values'!B95</f>
        <v>0</v>
      </c>
      <c r="C95" s="133"/>
      <c r="D95" s="133"/>
      <c r="E95" s="133"/>
      <c r="F95" s="133"/>
      <c r="G95" s="133"/>
      <c r="H95" s="133"/>
      <c r="I95" s="133"/>
      <c r="J95" s="133"/>
      <c r="K95" s="133"/>
      <c r="L95" s="133"/>
      <c r="M95" s="134"/>
      <c r="N95" s="135"/>
      <c r="O95" s="135"/>
      <c r="P95" s="135"/>
      <c r="Q95" s="136"/>
      <c r="R95" s="137"/>
      <c r="S95" s="138"/>
      <c r="T95" s="369"/>
      <c r="U95" s="346"/>
      <c r="V95" s="455"/>
      <c r="W95" s="369"/>
      <c r="X95" s="455"/>
      <c r="Y95" s="515"/>
      <c r="Z95" s="369"/>
      <c r="AA95" s="416"/>
      <c r="AB95" s="416"/>
      <c r="AC95" s="416"/>
      <c r="AD95" s="416"/>
      <c r="AE95" s="416"/>
      <c r="AF95" s="416"/>
      <c r="AG95" s="416"/>
      <c r="AH95" s="416"/>
      <c r="AI95" s="416"/>
      <c r="AJ95" s="416"/>
      <c r="AK95" s="369"/>
      <c r="AL95" s="346"/>
      <c r="AM95" s="369"/>
      <c r="AN95" s="369"/>
      <c r="AO95" s="369"/>
      <c r="AP95" s="447"/>
      <c r="AQ95" s="517"/>
      <c r="AR95" s="160"/>
      <c r="AS95" s="516"/>
      <c r="AT95" s="369"/>
      <c r="AU95" s="412"/>
      <c r="AV95" s="516"/>
      <c r="AW95" s="505" t="str">
        <f>IF(AP95='Cost incurred - Real Value'!V93,"Yes","No")</f>
        <v>Yes</v>
      </c>
      <c r="AZ95" s="33"/>
      <c r="BA95" s="56"/>
      <c r="BB95" s="33"/>
    </row>
    <row r="96" spans="2:54">
      <c r="B96" s="519">
        <f>+'2.3 Augex (A) - Nominal values'!B96</f>
        <v>0</v>
      </c>
      <c r="C96" s="133"/>
      <c r="D96" s="133"/>
      <c r="E96" s="133"/>
      <c r="F96" s="133"/>
      <c r="G96" s="133"/>
      <c r="H96" s="133"/>
      <c r="I96" s="133"/>
      <c r="J96" s="133"/>
      <c r="K96" s="133"/>
      <c r="L96" s="133"/>
      <c r="M96" s="134"/>
      <c r="N96" s="135"/>
      <c r="O96" s="135"/>
      <c r="P96" s="135"/>
      <c r="Q96" s="136"/>
      <c r="R96" s="137"/>
      <c r="S96" s="138"/>
      <c r="T96" s="369"/>
      <c r="U96" s="346"/>
      <c r="V96" s="455"/>
      <c r="W96" s="369"/>
      <c r="X96" s="455"/>
      <c r="Y96" s="515"/>
      <c r="Z96" s="369"/>
      <c r="AA96" s="416"/>
      <c r="AB96" s="416"/>
      <c r="AC96" s="416"/>
      <c r="AD96" s="416"/>
      <c r="AE96" s="416"/>
      <c r="AF96" s="416"/>
      <c r="AG96" s="416"/>
      <c r="AH96" s="416"/>
      <c r="AI96" s="416"/>
      <c r="AJ96" s="416"/>
      <c r="AK96" s="369"/>
      <c r="AL96" s="346"/>
      <c r="AM96" s="369"/>
      <c r="AN96" s="369"/>
      <c r="AO96" s="369"/>
      <c r="AP96" s="447"/>
      <c r="AQ96" s="517"/>
      <c r="AR96" s="160"/>
      <c r="AS96" s="516"/>
      <c r="AT96" s="369"/>
      <c r="AU96" s="412"/>
      <c r="AV96" s="516"/>
      <c r="AW96" s="505" t="str">
        <f>IF(AP96='Cost incurred - Real Value'!V94,"Yes","No")</f>
        <v>Yes</v>
      </c>
      <c r="AZ96" s="33"/>
      <c r="BA96" s="56"/>
      <c r="BB96" s="33"/>
    </row>
    <row r="97" spans="2:54">
      <c r="B97" s="519">
        <f>+'2.3 Augex (A) - Nominal values'!B97</f>
        <v>0</v>
      </c>
      <c r="C97" s="133"/>
      <c r="D97" s="133"/>
      <c r="E97" s="133"/>
      <c r="F97" s="133"/>
      <c r="G97" s="133"/>
      <c r="H97" s="133"/>
      <c r="I97" s="133"/>
      <c r="J97" s="133"/>
      <c r="K97" s="133"/>
      <c r="L97" s="133"/>
      <c r="M97" s="134"/>
      <c r="N97" s="135"/>
      <c r="O97" s="135"/>
      <c r="P97" s="135"/>
      <c r="Q97" s="136"/>
      <c r="R97" s="137"/>
      <c r="S97" s="138"/>
      <c r="T97" s="369"/>
      <c r="U97" s="346"/>
      <c r="V97" s="455"/>
      <c r="W97" s="369"/>
      <c r="X97" s="455"/>
      <c r="Y97" s="515"/>
      <c r="Z97" s="369"/>
      <c r="AA97" s="416"/>
      <c r="AB97" s="416"/>
      <c r="AC97" s="416"/>
      <c r="AD97" s="416"/>
      <c r="AE97" s="416"/>
      <c r="AF97" s="416"/>
      <c r="AG97" s="416"/>
      <c r="AH97" s="416"/>
      <c r="AI97" s="416"/>
      <c r="AJ97" s="416"/>
      <c r="AK97" s="369"/>
      <c r="AL97" s="346"/>
      <c r="AM97" s="369"/>
      <c r="AN97" s="369"/>
      <c r="AO97" s="369"/>
      <c r="AP97" s="447"/>
      <c r="AQ97" s="517"/>
      <c r="AR97" s="160"/>
      <c r="AS97" s="516"/>
      <c r="AT97" s="369"/>
      <c r="AU97" s="412"/>
      <c r="AV97" s="516"/>
      <c r="AW97" s="505" t="str">
        <f>IF(AP97='Cost incurred - Real Value'!V95,"Yes","No")</f>
        <v>Yes</v>
      </c>
      <c r="AZ97" s="33"/>
      <c r="BA97" s="56"/>
      <c r="BB97" s="33"/>
    </row>
    <row r="98" spans="2:54">
      <c r="B98" s="519">
        <f>+'2.3 Augex (A) - Nominal values'!B98</f>
        <v>0</v>
      </c>
      <c r="C98" s="133"/>
      <c r="D98" s="133"/>
      <c r="E98" s="133"/>
      <c r="F98" s="133"/>
      <c r="G98" s="133"/>
      <c r="H98" s="133"/>
      <c r="I98" s="133"/>
      <c r="J98" s="133"/>
      <c r="K98" s="133"/>
      <c r="L98" s="133"/>
      <c r="M98" s="134"/>
      <c r="N98" s="135"/>
      <c r="O98" s="135"/>
      <c r="P98" s="135"/>
      <c r="Q98" s="136"/>
      <c r="R98" s="137"/>
      <c r="S98" s="138"/>
      <c r="T98" s="369"/>
      <c r="U98" s="346"/>
      <c r="V98" s="455"/>
      <c r="W98" s="369"/>
      <c r="X98" s="455"/>
      <c r="Y98" s="515"/>
      <c r="Z98" s="369"/>
      <c r="AA98" s="416"/>
      <c r="AB98" s="416"/>
      <c r="AC98" s="416"/>
      <c r="AD98" s="416"/>
      <c r="AE98" s="416"/>
      <c r="AF98" s="416"/>
      <c r="AG98" s="416"/>
      <c r="AH98" s="416"/>
      <c r="AI98" s="416"/>
      <c r="AJ98" s="416"/>
      <c r="AK98" s="369"/>
      <c r="AL98" s="346"/>
      <c r="AM98" s="369"/>
      <c r="AN98" s="369"/>
      <c r="AO98" s="369"/>
      <c r="AP98" s="447"/>
      <c r="AQ98" s="517"/>
      <c r="AR98" s="160"/>
      <c r="AS98" s="516"/>
      <c r="AT98" s="369"/>
      <c r="AU98" s="412"/>
      <c r="AV98" s="516"/>
      <c r="AW98" s="505" t="str">
        <f>IF(AP98='Cost incurred - Real Value'!V96,"Yes","No")</f>
        <v>Yes</v>
      </c>
      <c r="AZ98" s="33"/>
      <c r="BA98" s="56"/>
      <c r="BB98" s="33"/>
    </row>
    <row r="99" spans="2:54">
      <c r="B99" s="519">
        <f>+'2.3 Augex (A) - Nominal values'!B99</f>
        <v>0</v>
      </c>
      <c r="C99" s="133"/>
      <c r="D99" s="133"/>
      <c r="E99" s="133"/>
      <c r="F99" s="133"/>
      <c r="G99" s="133"/>
      <c r="H99" s="133"/>
      <c r="I99" s="133"/>
      <c r="J99" s="133"/>
      <c r="K99" s="133"/>
      <c r="L99" s="133"/>
      <c r="M99" s="134"/>
      <c r="N99" s="135"/>
      <c r="O99" s="135"/>
      <c r="P99" s="135"/>
      <c r="Q99" s="136"/>
      <c r="R99" s="137"/>
      <c r="S99" s="138"/>
      <c r="T99" s="369"/>
      <c r="U99" s="346"/>
      <c r="V99" s="455"/>
      <c r="W99" s="369"/>
      <c r="X99" s="455"/>
      <c r="Y99" s="515"/>
      <c r="Z99" s="369"/>
      <c r="AA99" s="416"/>
      <c r="AB99" s="416"/>
      <c r="AC99" s="416"/>
      <c r="AD99" s="416"/>
      <c r="AE99" s="416"/>
      <c r="AF99" s="416"/>
      <c r="AG99" s="416"/>
      <c r="AH99" s="416"/>
      <c r="AI99" s="416"/>
      <c r="AJ99" s="416"/>
      <c r="AK99" s="369"/>
      <c r="AL99" s="346"/>
      <c r="AM99" s="369"/>
      <c r="AN99" s="369"/>
      <c r="AO99" s="369"/>
      <c r="AP99" s="447"/>
      <c r="AQ99" s="517"/>
      <c r="AR99" s="160"/>
      <c r="AS99" s="516"/>
      <c r="AT99" s="369"/>
      <c r="AU99" s="412"/>
      <c r="AV99" s="516"/>
      <c r="AW99" s="505" t="str">
        <f>IF(AP99='Cost incurred - Real Value'!V97,"Yes","No")</f>
        <v>Yes</v>
      </c>
      <c r="AZ99" s="33"/>
      <c r="BA99" s="56"/>
      <c r="BB99" s="33"/>
    </row>
    <row r="100" spans="2:54">
      <c r="B100" s="519">
        <f>+'2.3 Augex (A) - Nominal values'!B100</f>
        <v>0</v>
      </c>
      <c r="C100" s="133"/>
      <c r="D100" s="133"/>
      <c r="E100" s="133"/>
      <c r="F100" s="133"/>
      <c r="G100" s="133"/>
      <c r="H100" s="133"/>
      <c r="I100" s="133"/>
      <c r="J100" s="133"/>
      <c r="K100" s="133"/>
      <c r="L100" s="133"/>
      <c r="M100" s="134"/>
      <c r="N100" s="135"/>
      <c r="O100" s="135"/>
      <c r="P100" s="135"/>
      <c r="Q100" s="136"/>
      <c r="R100" s="137"/>
      <c r="S100" s="138"/>
      <c r="T100" s="369"/>
      <c r="U100" s="346"/>
      <c r="V100" s="455"/>
      <c r="W100" s="369"/>
      <c r="X100" s="455"/>
      <c r="Y100" s="515"/>
      <c r="Z100" s="369"/>
      <c r="AA100" s="416"/>
      <c r="AB100" s="416"/>
      <c r="AC100" s="416"/>
      <c r="AD100" s="416"/>
      <c r="AE100" s="416"/>
      <c r="AF100" s="416"/>
      <c r="AG100" s="416"/>
      <c r="AH100" s="416"/>
      <c r="AI100" s="416"/>
      <c r="AJ100" s="416"/>
      <c r="AK100" s="369"/>
      <c r="AL100" s="346"/>
      <c r="AM100" s="369"/>
      <c r="AN100" s="369"/>
      <c r="AO100" s="369"/>
      <c r="AP100" s="447"/>
      <c r="AQ100" s="517"/>
      <c r="AR100" s="160"/>
      <c r="AS100" s="516"/>
      <c r="AT100" s="369"/>
      <c r="AU100" s="412"/>
      <c r="AV100" s="516"/>
      <c r="AW100" s="505" t="str">
        <f>IF(AP100='Cost incurred - Real Value'!V98,"Yes","No")</f>
        <v>Yes</v>
      </c>
      <c r="AZ100" s="33"/>
      <c r="BA100" s="56"/>
      <c r="BB100" s="33"/>
    </row>
    <row r="101" spans="2:54">
      <c r="B101" s="519">
        <f>+'2.3 Augex (A) - Nominal values'!B101</f>
        <v>0</v>
      </c>
      <c r="C101" s="133"/>
      <c r="D101" s="133"/>
      <c r="E101" s="133"/>
      <c r="F101" s="133"/>
      <c r="G101" s="133"/>
      <c r="H101" s="133"/>
      <c r="I101" s="133"/>
      <c r="J101" s="133"/>
      <c r="K101" s="133"/>
      <c r="L101" s="133"/>
      <c r="M101" s="134"/>
      <c r="N101" s="135"/>
      <c r="O101" s="135"/>
      <c r="P101" s="135"/>
      <c r="Q101" s="136"/>
      <c r="R101" s="137"/>
      <c r="S101" s="138"/>
      <c r="T101" s="369"/>
      <c r="U101" s="346"/>
      <c r="V101" s="455"/>
      <c r="W101" s="369"/>
      <c r="X101" s="455"/>
      <c r="Y101" s="515"/>
      <c r="Z101" s="369"/>
      <c r="AA101" s="416"/>
      <c r="AB101" s="416"/>
      <c r="AC101" s="416"/>
      <c r="AD101" s="416"/>
      <c r="AE101" s="416"/>
      <c r="AF101" s="416"/>
      <c r="AG101" s="416"/>
      <c r="AH101" s="416"/>
      <c r="AI101" s="416"/>
      <c r="AJ101" s="416"/>
      <c r="AK101" s="369"/>
      <c r="AL101" s="346"/>
      <c r="AM101" s="369"/>
      <c r="AN101" s="369"/>
      <c r="AO101" s="369"/>
      <c r="AP101" s="447"/>
      <c r="AQ101" s="517"/>
      <c r="AR101" s="160"/>
      <c r="AS101" s="516"/>
      <c r="AT101" s="369"/>
      <c r="AU101" s="412"/>
      <c r="AV101" s="516"/>
      <c r="AW101" s="505" t="str">
        <f>IF(AP101='Cost incurred - Real Value'!V99,"Yes","No")</f>
        <v>Yes</v>
      </c>
      <c r="AZ101" s="33"/>
      <c r="BA101" s="56"/>
      <c r="BB101" s="33"/>
    </row>
    <row r="102" spans="2:54">
      <c r="B102" s="519">
        <f>+'2.3 Augex (A) - Nominal values'!B102</f>
        <v>0</v>
      </c>
      <c r="C102" s="133"/>
      <c r="D102" s="133"/>
      <c r="E102" s="133"/>
      <c r="F102" s="133"/>
      <c r="G102" s="133"/>
      <c r="H102" s="133"/>
      <c r="I102" s="133"/>
      <c r="J102" s="133"/>
      <c r="K102" s="133"/>
      <c r="L102" s="133"/>
      <c r="M102" s="134"/>
      <c r="N102" s="135"/>
      <c r="O102" s="135"/>
      <c r="P102" s="135"/>
      <c r="Q102" s="136"/>
      <c r="R102" s="137"/>
      <c r="S102" s="138"/>
      <c r="T102" s="369"/>
      <c r="U102" s="346"/>
      <c r="V102" s="455"/>
      <c r="W102" s="369"/>
      <c r="X102" s="455"/>
      <c r="Y102" s="515"/>
      <c r="Z102" s="369"/>
      <c r="AA102" s="416"/>
      <c r="AB102" s="416"/>
      <c r="AC102" s="416"/>
      <c r="AD102" s="416"/>
      <c r="AE102" s="416"/>
      <c r="AF102" s="416"/>
      <c r="AG102" s="416"/>
      <c r="AH102" s="416"/>
      <c r="AI102" s="416"/>
      <c r="AJ102" s="416"/>
      <c r="AK102" s="369"/>
      <c r="AL102" s="346"/>
      <c r="AM102" s="369"/>
      <c r="AN102" s="369"/>
      <c r="AO102" s="369"/>
      <c r="AP102" s="447"/>
      <c r="AQ102" s="517"/>
      <c r="AR102" s="160"/>
      <c r="AS102" s="516"/>
      <c r="AT102" s="369"/>
      <c r="AU102" s="412"/>
      <c r="AV102" s="516"/>
      <c r="AW102" s="505" t="str">
        <f>IF(AP102='Cost incurred - Real Value'!V100,"Yes","No")</f>
        <v>Yes</v>
      </c>
      <c r="AZ102" s="33"/>
      <c r="BA102" s="56"/>
      <c r="BB102" s="33"/>
    </row>
    <row r="103" spans="2:54">
      <c r="B103" s="519">
        <f>+'2.3 Augex (A) - Nominal values'!B103</f>
        <v>0</v>
      </c>
      <c r="C103" s="133"/>
      <c r="D103" s="133"/>
      <c r="E103" s="133"/>
      <c r="F103" s="133"/>
      <c r="G103" s="133"/>
      <c r="H103" s="133"/>
      <c r="I103" s="133"/>
      <c r="J103" s="133"/>
      <c r="K103" s="133"/>
      <c r="L103" s="133"/>
      <c r="M103" s="134"/>
      <c r="N103" s="135"/>
      <c r="O103" s="135"/>
      <c r="P103" s="135"/>
      <c r="Q103" s="136"/>
      <c r="R103" s="137"/>
      <c r="S103" s="138"/>
      <c r="T103" s="369"/>
      <c r="U103" s="346"/>
      <c r="V103" s="455"/>
      <c r="W103" s="369"/>
      <c r="X103" s="455"/>
      <c r="Y103" s="515"/>
      <c r="Z103" s="369"/>
      <c r="AA103" s="416"/>
      <c r="AB103" s="416"/>
      <c r="AC103" s="416"/>
      <c r="AD103" s="416"/>
      <c r="AE103" s="416"/>
      <c r="AF103" s="416"/>
      <c r="AG103" s="416"/>
      <c r="AH103" s="416"/>
      <c r="AI103" s="416"/>
      <c r="AJ103" s="416"/>
      <c r="AK103" s="369"/>
      <c r="AL103" s="346"/>
      <c r="AM103" s="369"/>
      <c r="AN103" s="369"/>
      <c r="AO103" s="369"/>
      <c r="AP103" s="447"/>
      <c r="AQ103" s="517"/>
      <c r="AR103" s="160"/>
      <c r="AS103" s="516"/>
      <c r="AT103" s="369"/>
      <c r="AU103" s="412"/>
      <c r="AV103" s="516"/>
      <c r="AW103" s="505" t="str">
        <f>IF(AP103='Cost incurred - Real Value'!V101,"Yes","No")</f>
        <v>Yes</v>
      </c>
      <c r="AZ103" s="33"/>
      <c r="BA103" s="56"/>
      <c r="BB103" s="33"/>
    </row>
    <row r="104" spans="2:54">
      <c r="B104" s="519">
        <f>+'2.3 Augex (A) - Nominal values'!B104</f>
        <v>0</v>
      </c>
      <c r="C104" s="133"/>
      <c r="D104" s="133"/>
      <c r="E104" s="133"/>
      <c r="F104" s="133"/>
      <c r="G104" s="133"/>
      <c r="H104" s="133"/>
      <c r="I104" s="133"/>
      <c r="J104" s="133"/>
      <c r="K104" s="133"/>
      <c r="L104" s="133"/>
      <c r="M104" s="134"/>
      <c r="N104" s="135"/>
      <c r="O104" s="135"/>
      <c r="P104" s="135"/>
      <c r="Q104" s="136"/>
      <c r="R104" s="137"/>
      <c r="S104" s="138"/>
      <c r="T104" s="369"/>
      <c r="U104" s="346"/>
      <c r="V104" s="455"/>
      <c r="W104" s="369"/>
      <c r="X104" s="455"/>
      <c r="Y104" s="515"/>
      <c r="Z104" s="369"/>
      <c r="AA104" s="416"/>
      <c r="AB104" s="416"/>
      <c r="AC104" s="416"/>
      <c r="AD104" s="416"/>
      <c r="AE104" s="416"/>
      <c r="AF104" s="416"/>
      <c r="AG104" s="416"/>
      <c r="AH104" s="416"/>
      <c r="AI104" s="416"/>
      <c r="AJ104" s="416"/>
      <c r="AK104" s="369"/>
      <c r="AL104" s="346"/>
      <c r="AM104" s="369"/>
      <c r="AN104" s="369"/>
      <c r="AO104" s="369"/>
      <c r="AP104" s="447"/>
      <c r="AQ104" s="517"/>
      <c r="AR104" s="160"/>
      <c r="AS104" s="516"/>
      <c r="AT104" s="369"/>
      <c r="AU104" s="412"/>
      <c r="AV104" s="516"/>
      <c r="AW104" s="505" t="str">
        <f>IF(AP104='Cost incurred - Real Value'!V102,"Yes","No")</f>
        <v>Yes</v>
      </c>
      <c r="AZ104" s="33"/>
      <c r="BA104" s="56"/>
      <c r="BB104" s="33"/>
    </row>
    <row r="105" spans="2:54">
      <c r="B105" s="519">
        <f>+'2.3 Augex (A) - Nominal values'!B105</f>
        <v>0</v>
      </c>
      <c r="C105" s="133"/>
      <c r="D105" s="133"/>
      <c r="E105" s="133"/>
      <c r="F105" s="133"/>
      <c r="G105" s="133"/>
      <c r="H105" s="133"/>
      <c r="I105" s="133"/>
      <c r="J105" s="133"/>
      <c r="K105" s="133"/>
      <c r="L105" s="133"/>
      <c r="M105" s="134"/>
      <c r="N105" s="135"/>
      <c r="O105" s="135"/>
      <c r="P105" s="135"/>
      <c r="Q105" s="136"/>
      <c r="R105" s="137"/>
      <c r="S105" s="138"/>
      <c r="T105" s="369"/>
      <c r="U105" s="346"/>
      <c r="V105" s="455"/>
      <c r="W105" s="369"/>
      <c r="X105" s="455"/>
      <c r="Y105" s="515"/>
      <c r="Z105" s="369"/>
      <c r="AA105" s="416"/>
      <c r="AB105" s="416"/>
      <c r="AC105" s="416"/>
      <c r="AD105" s="416"/>
      <c r="AE105" s="416"/>
      <c r="AF105" s="416"/>
      <c r="AG105" s="416"/>
      <c r="AH105" s="416"/>
      <c r="AI105" s="416"/>
      <c r="AJ105" s="416"/>
      <c r="AK105" s="369"/>
      <c r="AL105" s="346"/>
      <c r="AM105" s="369"/>
      <c r="AN105" s="369"/>
      <c r="AO105" s="369"/>
      <c r="AP105" s="447"/>
      <c r="AQ105" s="517"/>
      <c r="AR105" s="160"/>
      <c r="AS105" s="516"/>
      <c r="AT105" s="369"/>
      <c r="AU105" s="412"/>
      <c r="AV105" s="516"/>
      <c r="AW105" s="505" t="str">
        <f>IF(AP105='Cost incurred - Real Value'!V103,"Yes","No")</f>
        <v>Yes</v>
      </c>
      <c r="AZ105" s="33"/>
      <c r="BA105" s="56"/>
      <c r="BB105" s="33"/>
    </row>
    <row r="106" spans="2:54">
      <c r="B106" s="519">
        <f>+'2.3 Augex (A) - Nominal values'!B106</f>
        <v>0</v>
      </c>
      <c r="C106" s="133"/>
      <c r="D106" s="133"/>
      <c r="E106" s="133"/>
      <c r="F106" s="133"/>
      <c r="G106" s="133"/>
      <c r="H106" s="133"/>
      <c r="I106" s="133"/>
      <c r="J106" s="133"/>
      <c r="K106" s="133"/>
      <c r="L106" s="133"/>
      <c r="M106" s="134"/>
      <c r="N106" s="135"/>
      <c r="O106" s="135"/>
      <c r="P106" s="135"/>
      <c r="Q106" s="136"/>
      <c r="R106" s="137"/>
      <c r="S106" s="138"/>
      <c r="T106" s="369"/>
      <c r="U106" s="346"/>
      <c r="V106" s="455"/>
      <c r="W106" s="369"/>
      <c r="X106" s="455"/>
      <c r="Y106" s="515"/>
      <c r="Z106" s="369"/>
      <c r="AA106" s="416"/>
      <c r="AB106" s="416"/>
      <c r="AC106" s="416"/>
      <c r="AD106" s="416"/>
      <c r="AE106" s="416"/>
      <c r="AF106" s="416"/>
      <c r="AG106" s="416"/>
      <c r="AH106" s="416"/>
      <c r="AI106" s="416"/>
      <c r="AJ106" s="416"/>
      <c r="AK106" s="369"/>
      <c r="AL106" s="346"/>
      <c r="AM106" s="369"/>
      <c r="AN106" s="369"/>
      <c r="AO106" s="369"/>
      <c r="AP106" s="447"/>
      <c r="AQ106" s="517"/>
      <c r="AR106" s="160"/>
      <c r="AS106" s="516"/>
      <c r="AT106" s="369"/>
      <c r="AU106" s="412"/>
      <c r="AV106" s="516"/>
      <c r="AW106" s="505" t="str">
        <f>IF(AP106='Cost incurred - Real Value'!V104,"Yes","No")</f>
        <v>Yes</v>
      </c>
      <c r="AZ106" s="33"/>
      <c r="BA106" s="56"/>
      <c r="BB106" s="33"/>
    </row>
    <row r="107" spans="2:54">
      <c r="B107" s="519">
        <f>+'2.3 Augex (A) - Nominal values'!B107</f>
        <v>0</v>
      </c>
      <c r="C107" s="133"/>
      <c r="D107" s="133"/>
      <c r="E107" s="133"/>
      <c r="F107" s="133"/>
      <c r="G107" s="133"/>
      <c r="H107" s="133"/>
      <c r="I107" s="133"/>
      <c r="J107" s="133"/>
      <c r="K107" s="133"/>
      <c r="L107" s="133"/>
      <c r="M107" s="134"/>
      <c r="N107" s="135"/>
      <c r="O107" s="135"/>
      <c r="P107" s="135"/>
      <c r="Q107" s="136"/>
      <c r="R107" s="137"/>
      <c r="S107" s="138"/>
      <c r="T107" s="369"/>
      <c r="U107" s="346"/>
      <c r="V107" s="455"/>
      <c r="W107" s="369"/>
      <c r="X107" s="455"/>
      <c r="Y107" s="515"/>
      <c r="Z107" s="369"/>
      <c r="AA107" s="416"/>
      <c r="AB107" s="416"/>
      <c r="AC107" s="416"/>
      <c r="AD107" s="416"/>
      <c r="AE107" s="416"/>
      <c r="AF107" s="416"/>
      <c r="AG107" s="416"/>
      <c r="AH107" s="416"/>
      <c r="AI107" s="416"/>
      <c r="AJ107" s="416"/>
      <c r="AK107" s="369"/>
      <c r="AL107" s="346"/>
      <c r="AM107" s="369"/>
      <c r="AN107" s="369"/>
      <c r="AO107" s="369"/>
      <c r="AP107" s="447"/>
      <c r="AQ107" s="517"/>
      <c r="AR107" s="160"/>
      <c r="AS107" s="516"/>
      <c r="AT107" s="369"/>
      <c r="AU107" s="412"/>
      <c r="AV107" s="516"/>
      <c r="AW107" s="505" t="str">
        <f>IF(AP107='Cost incurred - Real Value'!V105,"Yes","No")</f>
        <v>Yes</v>
      </c>
      <c r="AZ107" s="33"/>
      <c r="BA107" s="56"/>
      <c r="BB107" s="33"/>
    </row>
    <row r="108" spans="2:54">
      <c r="B108" s="519">
        <f>+'2.3 Augex (A) - Nominal values'!B108</f>
        <v>0</v>
      </c>
      <c r="C108" s="133"/>
      <c r="D108" s="133"/>
      <c r="E108" s="133"/>
      <c r="F108" s="133"/>
      <c r="G108" s="133"/>
      <c r="H108" s="133"/>
      <c r="I108" s="133"/>
      <c r="J108" s="133"/>
      <c r="K108" s="133"/>
      <c r="L108" s="133"/>
      <c r="M108" s="134"/>
      <c r="N108" s="135"/>
      <c r="O108" s="135"/>
      <c r="P108" s="135"/>
      <c r="Q108" s="136"/>
      <c r="R108" s="137"/>
      <c r="S108" s="138"/>
      <c r="T108" s="369"/>
      <c r="U108" s="346"/>
      <c r="V108" s="455"/>
      <c r="W108" s="369"/>
      <c r="X108" s="455"/>
      <c r="Y108" s="515"/>
      <c r="Z108" s="369"/>
      <c r="AA108" s="416"/>
      <c r="AB108" s="416"/>
      <c r="AC108" s="416"/>
      <c r="AD108" s="416"/>
      <c r="AE108" s="416"/>
      <c r="AF108" s="416"/>
      <c r="AG108" s="416"/>
      <c r="AH108" s="416"/>
      <c r="AI108" s="416"/>
      <c r="AJ108" s="416"/>
      <c r="AK108" s="369"/>
      <c r="AL108" s="346"/>
      <c r="AM108" s="369"/>
      <c r="AN108" s="369"/>
      <c r="AO108" s="369"/>
      <c r="AP108" s="447"/>
      <c r="AQ108" s="517"/>
      <c r="AR108" s="160"/>
      <c r="AS108" s="516"/>
      <c r="AT108" s="369"/>
      <c r="AU108" s="412"/>
      <c r="AV108" s="516"/>
      <c r="AW108" s="505" t="str">
        <f>IF(AP108='Cost incurred - Real Value'!V106,"Yes","No")</f>
        <v>Yes</v>
      </c>
      <c r="AZ108" s="33"/>
      <c r="BA108" s="56"/>
      <c r="BB108" s="33"/>
    </row>
    <row r="109" spans="2:54">
      <c r="B109" s="519">
        <f>+'2.3 Augex (A) - Nominal values'!B109</f>
        <v>0</v>
      </c>
      <c r="C109" s="133"/>
      <c r="D109" s="133"/>
      <c r="E109" s="133"/>
      <c r="F109" s="133"/>
      <c r="G109" s="133"/>
      <c r="H109" s="133"/>
      <c r="I109" s="133"/>
      <c r="J109" s="133"/>
      <c r="K109" s="133"/>
      <c r="L109" s="133"/>
      <c r="M109" s="134"/>
      <c r="N109" s="135"/>
      <c r="O109" s="135"/>
      <c r="P109" s="135"/>
      <c r="Q109" s="136"/>
      <c r="R109" s="137"/>
      <c r="S109" s="138"/>
      <c r="T109" s="369"/>
      <c r="U109" s="346"/>
      <c r="V109" s="455"/>
      <c r="W109" s="369"/>
      <c r="X109" s="455"/>
      <c r="Y109" s="515"/>
      <c r="Z109" s="369"/>
      <c r="AA109" s="416"/>
      <c r="AB109" s="416"/>
      <c r="AC109" s="416"/>
      <c r="AD109" s="416"/>
      <c r="AE109" s="416"/>
      <c r="AF109" s="416"/>
      <c r="AG109" s="416"/>
      <c r="AH109" s="416"/>
      <c r="AI109" s="416"/>
      <c r="AJ109" s="416"/>
      <c r="AK109" s="369"/>
      <c r="AL109" s="346"/>
      <c r="AM109" s="369"/>
      <c r="AN109" s="369"/>
      <c r="AO109" s="369"/>
      <c r="AP109" s="447"/>
      <c r="AQ109" s="517"/>
      <c r="AR109" s="160"/>
      <c r="AS109" s="516"/>
      <c r="AT109" s="369"/>
      <c r="AU109" s="412"/>
      <c r="AV109" s="516"/>
      <c r="AW109" s="505" t="str">
        <f>IF(AP109='Cost incurred - Real Value'!V107,"Yes","No")</f>
        <v>Yes</v>
      </c>
      <c r="AZ109" s="33"/>
      <c r="BA109" s="56"/>
      <c r="BB109" s="33"/>
    </row>
    <row r="110" spans="2:54">
      <c r="B110" s="519">
        <f>+'2.3 Augex (A) - Nominal values'!B110</f>
        <v>0</v>
      </c>
      <c r="C110" s="133"/>
      <c r="D110" s="133"/>
      <c r="E110" s="133"/>
      <c r="F110" s="133"/>
      <c r="G110" s="133"/>
      <c r="H110" s="133"/>
      <c r="I110" s="133"/>
      <c r="J110" s="133"/>
      <c r="K110" s="133"/>
      <c r="L110" s="133"/>
      <c r="M110" s="134"/>
      <c r="N110" s="135"/>
      <c r="O110" s="135"/>
      <c r="P110" s="135"/>
      <c r="Q110" s="136"/>
      <c r="R110" s="137"/>
      <c r="S110" s="138"/>
      <c r="T110" s="369"/>
      <c r="U110" s="346"/>
      <c r="V110" s="455"/>
      <c r="W110" s="369"/>
      <c r="X110" s="455"/>
      <c r="Y110" s="515"/>
      <c r="Z110" s="369"/>
      <c r="AA110" s="416"/>
      <c r="AB110" s="416"/>
      <c r="AC110" s="416"/>
      <c r="AD110" s="416"/>
      <c r="AE110" s="416"/>
      <c r="AF110" s="416"/>
      <c r="AG110" s="416"/>
      <c r="AH110" s="416"/>
      <c r="AI110" s="416"/>
      <c r="AJ110" s="416"/>
      <c r="AK110" s="369"/>
      <c r="AL110" s="346"/>
      <c r="AM110" s="369"/>
      <c r="AN110" s="369"/>
      <c r="AO110" s="369"/>
      <c r="AP110" s="447"/>
      <c r="AQ110" s="517"/>
      <c r="AR110" s="160"/>
      <c r="AS110" s="516"/>
      <c r="AT110" s="369"/>
      <c r="AU110" s="412"/>
      <c r="AV110" s="516"/>
      <c r="AW110" s="505" t="str">
        <f>IF(AP110='Cost incurred - Real Value'!V108,"Yes","No")</f>
        <v>Yes</v>
      </c>
      <c r="AZ110" s="33"/>
      <c r="BA110" s="56"/>
      <c r="BB110" s="33"/>
    </row>
    <row r="111" spans="2:54">
      <c r="B111" s="519">
        <f>+'2.3 Augex (A) - Nominal values'!B111</f>
        <v>0</v>
      </c>
      <c r="C111" s="133"/>
      <c r="D111" s="133"/>
      <c r="E111" s="133"/>
      <c r="F111" s="133"/>
      <c r="G111" s="133"/>
      <c r="H111" s="133"/>
      <c r="I111" s="133"/>
      <c r="J111" s="133"/>
      <c r="K111" s="133"/>
      <c r="L111" s="133"/>
      <c r="M111" s="134"/>
      <c r="N111" s="135"/>
      <c r="O111" s="135"/>
      <c r="P111" s="135"/>
      <c r="Q111" s="136"/>
      <c r="R111" s="137"/>
      <c r="S111" s="138"/>
      <c r="T111" s="369"/>
      <c r="U111" s="346"/>
      <c r="V111" s="455"/>
      <c r="W111" s="369"/>
      <c r="X111" s="455"/>
      <c r="Y111" s="515"/>
      <c r="Z111" s="369"/>
      <c r="AA111" s="416"/>
      <c r="AB111" s="416"/>
      <c r="AC111" s="416"/>
      <c r="AD111" s="416"/>
      <c r="AE111" s="416"/>
      <c r="AF111" s="416"/>
      <c r="AG111" s="416"/>
      <c r="AH111" s="416"/>
      <c r="AI111" s="416"/>
      <c r="AJ111" s="416"/>
      <c r="AK111" s="369"/>
      <c r="AL111" s="346"/>
      <c r="AM111" s="369"/>
      <c r="AN111" s="369"/>
      <c r="AO111" s="369"/>
      <c r="AP111" s="447"/>
      <c r="AQ111" s="517"/>
      <c r="AR111" s="160"/>
      <c r="AS111" s="516"/>
      <c r="AT111" s="369"/>
      <c r="AU111" s="412"/>
      <c r="AV111" s="516"/>
      <c r="AW111" s="505" t="str">
        <f>IF(AP111='Cost incurred - Real Value'!V109,"Yes","No")</f>
        <v>Yes</v>
      </c>
      <c r="AZ111" s="33"/>
      <c r="BA111" s="56"/>
      <c r="BB111" s="33"/>
    </row>
    <row r="112" spans="2:54">
      <c r="B112" s="519">
        <f>+'2.3 Augex (A) - Nominal values'!B112</f>
        <v>0</v>
      </c>
      <c r="C112" s="133"/>
      <c r="D112" s="133"/>
      <c r="E112" s="133"/>
      <c r="F112" s="133"/>
      <c r="G112" s="133"/>
      <c r="H112" s="133"/>
      <c r="I112" s="133"/>
      <c r="J112" s="133"/>
      <c r="K112" s="133"/>
      <c r="L112" s="133"/>
      <c r="M112" s="134"/>
      <c r="N112" s="135"/>
      <c r="O112" s="135"/>
      <c r="P112" s="135"/>
      <c r="Q112" s="136"/>
      <c r="R112" s="137"/>
      <c r="S112" s="138"/>
      <c r="T112" s="369"/>
      <c r="U112" s="346"/>
      <c r="V112" s="455"/>
      <c r="W112" s="369"/>
      <c r="X112" s="455"/>
      <c r="Y112" s="515"/>
      <c r="Z112" s="369"/>
      <c r="AA112" s="416"/>
      <c r="AB112" s="416"/>
      <c r="AC112" s="416"/>
      <c r="AD112" s="416"/>
      <c r="AE112" s="416"/>
      <c r="AF112" s="416"/>
      <c r="AG112" s="416"/>
      <c r="AH112" s="416"/>
      <c r="AI112" s="416"/>
      <c r="AJ112" s="416"/>
      <c r="AK112" s="369"/>
      <c r="AL112" s="346"/>
      <c r="AM112" s="369"/>
      <c r="AN112" s="369"/>
      <c r="AO112" s="369"/>
      <c r="AP112" s="447"/>
      <c r="AQ112" s="517"/>
      <c r="AR112" s="160"/>
      <c r="AS112" s="516"/>
      <c r="AT112" s="369"/>
      <c r="AU112" s="412"/>
      <c r="AV112" s="516"/>
      <c r="AW112" s="505" t="str">
        <f>IF(AP112='Cost incurred - Real Value'!V110,"Yes","No")</f>
        <v>Yes</v>
      </c>
      <c r="AZ112" s="33"/>
      <c r="BA112" s="56"/>
      <c r="BB112" s="33"/>
    </row>
    <row r="113" spans="2:54">
      <c r="B113" s="519">
        <f>+'2.3 Augex (A) - Nominal values'!B113</f>
        <v>0</v>
      </c>
      <c r="C113" s="133"/>
      <c r="D113" s="133"/>
      <c r="E113" s="133"/>
      <c r="F113" s="133"/>
      <c r="G113" s="133"/>
      <c r="H113" s="133"/>
      <c r="I113" s="133"/>
      <c r="J113" s="133"/>
      <c r="K113" s="133"/>
      <c r="L113" s="133"/>
      <c r="M113" s="134"/>
      <c r="N113" s="135"/>
      <c r="O113" s="135"/>
      <c r="P113" s="135"/>
      <c r="Q113" s="136"/>
      <c r="R113" s="137"/>
      <c r="S113" s="138"/>
      <c r="T113" s="369"/>
      <c r="U113" s="346"/>
      <c r="V113" s="455"/>
      <c r="W113" s="369"/>
      <c r="X113" s="455"/>
      <c r="Y113" s="515"/>
      <c r="Z113" s="369"/>
      <c r="AA113" s="416"/>
      <c r="AB113" s="416"/>
      <c r="AC113" s="416"/>
      <c r="AD113" s="416"/>
      <c r="AE113" s="416"/>
      <c r="AF113" s="416"/>
      <c r="AG113" s="416"/>
      <c r="AH113" s="416"/>
      <c r="AI113" s="416"/>
      <c r="AJ113" s="416"/>
      <c r="AK113" s="369"/>
      <c r="AL113" s="346"/>
      <c r="AM113" s="369"/>
      <c r="AN113" s="369"/>
      <c r="AO113" s="369"/>
      <c r="AP113" s="447"/>
      <c r="AQ113" s="517"/>
      <c r="AR113" s="160"/>
      <c r="AS113" s="516"/>
      <c r="AT113" s="369"/>
      <c r="AU113" s="412"/>
      <c r="AV113" s="516"/>
      <c r="AW113" s="505" t="str">
        <f>IF(AP113='Cost incurred - Real Value'!V111,"Yes","No")</f>
        <v>Yes</v>
      </c>
      <c r="AZ113" s="33"/>
      <c r="BA113" s="56"/>
      <c r="BB113" s="33"/>
    </row>
    <row r="114" spans="2:54">
      <c r="B114" s="519">
        <f>+'2.3 Augex (A) - Nominal values'!B114</f>
        <v>0</v>
      </c>
      <c r="C114" s="133"/>
      <c r="D114" s="133"/>
      <c r="E114" s="133"/>
      <c r="F114" s="133"/>
      <c r="G114" s="133"/>
      <c r="H114" s="133"/>
      <c r="I114" s="133"/>
      <c r="J114" s="133"/>
      <c r="K114" s="133"/>
      <c r="L114" s="133"/>
      <c r="M114" s="134"/>
      <c r="N114" s="135"/>
      <c r="O114" s="135"/>
      <c r="P114" s="135"/>
      <c r="Q114" s="136"/>
      <c r="R114" s="137"/>
      <c r="S114" s="138"/>
      <c r="T114" s="369"/>
      <c r="U114" s="346"/>
      <c r="V114" s="455"/>
      <c r="W114" s="369"/>
      <c r="X114" s="455"/>
      <c r="Y114" s="515"/>
      <c r="Z114" s="369"/>
      <c r="AA114" s="416"/>
      <c r="AB114" s="416"/>
      <c r="AC114" s="416"/>
      <c r="AD114" s="416"/>
      <c r="AE114" s="416"/>
      <c r="AF114" s="416"/>
      <c r="AG114" s="416"/>
      <c r="AH114" s="416"/>
      <c r="AI114" s="416"/>
      <c r="AJ114" s="416"/>
      <c r="AK114" s="369"/>
      <c r="AL114" s="346"/>
      <c r="AM114" s="369"/>
      <c r="AN114" s="369"/>
      <c r="AO114" s="369"/>
      <c r="AP114" s="447"/>
      <c r="AQ114" s="517"/>
      <c r="AR114" s="160"/>
      <c r="AS114" s="516"/>
      <c r="AT114" s="369"/>
      <c r="AU114" s="412"/>
      <c r="AV114" s="516"/>
      <c r="AW114" s="505" t="str">
        <f>IF(AP114='Cost incurred - Real Value'!V112,"Yes","No")</f>
        <v>Yes</v>
      </c>
      <c r="AZ114" s="33"/>
      <c r="BA114" s="56"/>
      <c r="BB114" s="33"/>
    </row>
    <row r="115" spans="2:54">
      <c r="B115" s="519">
        <f>+'2.3 Augex (A) - Nominal values'!B115</f>
        <v>0</v>
      </c>
      <c r="C115" s="133"/>
      <c r="D115" s="133"/>
      <c r="E115" s="133"/>
      <c r="F115" s="133"/>
      <c r="G115" s="133"/>
      <c r="H115" s="133"/>
      <c r="I115" s="133"/>
      <c r="J115" s="133"/>
      <c r="K115" s="133"/>
      <c r="L115" s="133"/>
      <c r="M115" s="134"/>
      <c r="N115" s="135"/>
      <c r="O115" s="135"/>
      <c r="P115" s="135"/>
      <c r="Q115" s="136"/>
      <c r="R115" s="137"/>
      <c r="S115" s="138"/>
      <c r="T115" s="369"/>
      <c r="U115" s="346"/>
      <c r="V115" s="455"/>
      <c r="W115" s="369"/>
      <c r="X115" s="455"/>
      <c r="Y115" s="515"/>
      <c r="Z115" s="369"/>
      <c r="AA115" s="416"/>
      <c r="AB115" s="416"/>
      <c r="AC115" s="416"/>
      <c r="AD115" s="416"/>
      <c r="AE115" s="416"/>
      <c r="AF115" s="416"/>
      <c r="AG115" s="416"/>
      <c r="AH115" s="416"/>
      <c r="AI115" s="416"/>
      <c r="AJ115" s="416"/>
      <c r="AK115" s="369"/>
      <c r="AL115" s="346"/>
      <c r="AM115" s="369"/>
      <c r="AN115" s="369"/>
      <c r="AO115" s="369"/>
      <c r="AP115" s="447"/>
      <c r="AQ115" s="517"/>
      <c r="AR115" s="160"/>
      <c r="AS115" s="516"/>
      <c r="AT115" s="369"/>
      <c r="AU115" s="412"/>
      <c r="AV115" s="516"/>
      <c r="AW115" s="505" t="str">
        <f>IF(AP115='Cost incurred - Real Value'!V113,"Yes","No")</f>
        <v>Yes</v>
      </c>
      <c r="AZ115" s="33"/>
      <c r="BA115" s="56"/>
      <c r="BB115" s="33"/>
    </row>
    <row r="116" spans="2:54">
      <c r="B116" s="519">
        <f>+'2.3 Augex (A) - Nominal values'!B116</f>
        <v>0</v>
      </c>
      <c r="C116" s="133"/>
      <c r="D116" s="133"/>
      <c r="E116" s="133"/>
      <c r="F116" s="133"/>
      <c r="G116" s="133"/>
      <c r="H116" s="133"/>
      <c r="I116" s="133"/>
      <c r="J116" s="133"/>
      <c r="K116" s="133"/>
      <c r="L116" s="133"/>
      <c r="M116" s="134"/>
      <c r="N116" s="135"/>
      <c r="O116" s="135"/>
      <c r="P116" s="135"/>
      <c r="Q116" s="136"/>
      <c r="R116" s="137"/>
      <c r="S116" s="138"/>
      <c r="T116" s="369"/>
      <c r="U116" s="346"/>
      <c r="V116" s="455"/>
      <c r="W116" s="369"/>
      <c r="X116" s="455"/>
      <c r="Y116" s="515"/>
      <c r="Z116" s="369"/>
      <c r="AA116" s="416"/>
      <c r="AB116" s="416"/>
      <c r="AC116" s="416"/>
      <c r="AD116" s="416"/>
      <c r="AE116" s="416"/>
      <c r="AF116" s="416"/>
      <c r="AG116" s="416"/>
      <c r="AH116" s="416"/>
      <c r="AI116" s="416"/>
      <c r="AJ116" s="416"/>
      <c r="AK116" s="369"/>
      <c r="AL116" s="346"/>
      <c r="AM116" s="369"/>
      <c r="AN116" s="369"/>
      <c r="AO116" s="369"/>
      <c r="AP116" s="447"/>
      <c r="AQ116" s="517"/>
      <c r="AR116" s="160"/>
      <c r="AS116" s="516"/>
      <c r="AT116" s="369"/>
      <c r="AU116" s="412"/>
      <c r="AV116" s="516"/>
      <c r="AW116" s="505" t="str">
        <f>IF(AP116='Cost incurred - Real Value'!V114,"Yes","No")</f>
        <v>Yes</v>
      </c>
      <c r="AZ116" s="33"/>
      <c r="BA116" s="56"/>
      <c r="BB116" s="33"/>
    </row>
    <row r="117" spans="2:54">
      <c r="B117" s="519">
        <f>+'2.3 Augex (A) - Nominal values'!B117</f>
        <v>0</v>
      </c>
      <c r="C117" s="133"/>
      <c r="D117" s="133"/>
      <c r="E117" s="133"/>
      <c r="F117" s="133"/>
      <c r="G117" s="133"/>
      <c r="H117" s="133"/>
      <c r="I117" s="133"/>
      <c r="J117" s="133"/>
      <c r="K117" s="133"/>
      <c r="L117" s="133"/>
      <c r="M117" s="134"/>
      <c r="N117" s="135"/>
      <c r="O117" s="135"/>
      <c r="P117" s="135"/>
      <c r="Q117" s="136"/>
      <c r="R117" s="137"/>
      <c r="S117" s="138"/>
      <c r="T117" s="369"/>
      <c r="U117" s="346"/>
      <c r="V117" s="455"/>
      <c r="W117" s="369"/>
      <c r="X117" s="455"/>
      <c r="Y117" s="515"/>
      <c r="Z117" s="369"/>
      <c r="AA117" s="416"/>
      <c r="AB117" s="416"/>
      <c r="AC117" s="416"/>
      <c r="AD117" s="416"/>
      <c r="AE117" s="416"/>
      <c r="AF117" s="416"/>
      <c r="AG117" s="416"/>
      <c r="AH117" s="416"/>
      <c r="AI117" s="416"/>
      <c r="AJ117" s="416"/>
      <c r="AK117" s="369"/>
      <c r="AL117" s="346"/>
      <c r="AM117" s="369"/>
      <c r="AN117" s="369"/>
      <c r="AO117" s="369"/>
      <c r="AP117" s="447"/>
      <c r="AQ117" s="517"/>
      <c r="AR117" s="160"/>
      <c r="AS117" s="516"/>
      <c r="AT117" s="369"/>
      <c r="AU117" s="412"/>
      <c r="AV117" s="516"/>
      <c r="AW117" s="505" t="str">
        <f>IF(AP117='Cost incurred - Real Value'!V115,"Yes","No")</f>
        <v>Yes</v>
      </c>
      <c r="AZ117" s="33"/>
      <c r="BA117" s="56"/>
      <c r="BB117" s="33"/>
    </row>
    <row r="118" spans="2:54">
      <c r="B118" s="519">
        <f>+'2.3 Augex (A) - Nominal values'!B118</f>
        <v>0</v>
      </c>
      <c r="C118" s="133"/>
      <c r="D118" s="133"/>
      <c r="E118" s="133"/>
      <c r="F118" s="133"/>
      <c r="G118" s="133"/>
      <c r="H118" s="133"/>
      <c r="I118" s="133"/>
      <c r="J118" s="133"/>
      <c r="K118" s="133"/>
      <c r="L118" s="133"/>
      <c r="M118" s="134"/>
      <c r="N118" s="135"/>
      <c r="O118" s="135"/>
      <c r="P118" s="135"/>
      <c r="Q118" s="136"/>
      <c r="R118" s="137"/>
      <c r="S118" s="138"/>
      <c r="T118" s="369"/>
      <c r="U118" s="346"/>
      <c r="V118" s="455"/>
      <c r="W118" s="369"/>
      <c r="X118" s="455"/>
      <c r="Y118" s="515"/>
      <c r="Z118" s="369"/>
      <c r="AA118" s="416"/>
      <c r="AB118" s="416"/>
      <c r="AC118" s="416"/>
      <c r="AD118" s="416"/>
      <c r="AE118" s="416"/>
      <c r="AF118" s="416"/>
      <c r="AG118" s="416"/>
      <c r="AH118" s="416"/>
      <c r="AI118" s="416"/>
      <c r="AJ118" s="416"/>
      <c r="AK118" s="369"/>
      <c r="AL118" s="346"/>
      <c r="AM118" s="369"/>
      <c r="AN118" s="369"/>
      <c r="AO118" s="369"/>
      <c r="AP118" s="447"/>
      <c r="AQ118" s="517"/>
      <c r="AR118" s="160"/>
      <c r="AS118" s="516"/>
      <c r="AT118" s="369"/>
      <c r="AU118" s="412"/>
      <c r="AV118" s="516"/>
      <c r="AW118" s="505" t="str">
        <f>IF(AP118='Cost incurred - Real Value'!V116,"Yes","No")</f>
        <v>Yes</v>
      </c>
      <c r="AZ118" s="33"/>
      <c r="BA118" s="56"/>
      <c r="BB118" s="33"/>
    </row>
    <row r="119" spans="2:54">
      <c r="B119" s="519">
        <f>+'2.3 Augex (A) - Nominal values'!B119</f>
        <v>0</v>
      </c>
      <c r="C119" s="133"/>
      <c r="D119" s="133"/>
      <c r="E119" s="133"/>
      <c r="F119" s="133"/>
      <c r="G119" s="133"/>
      <c r="H119" s="133"/>
      <c r="I119" s="133"/>
      <c r="J119" s="133"/>
      <c r="K119" s="133"/>
      <c r="L119" s="133"/>
      <c r="M119" s="134"/>
      <c r="N119" s="135"/>
      <c r="O119" s="135"/>
      <c r="P119" s="135"/>
      <c r="Q119" s="136"/>
      <c r="R119" s="137"/>
      <c r="S119" s="138"/>
      <c r="T119" s="369"/>
      <c r="U119" s="346"/>
      <c r="V119" s="455"/>
      <c r="W119" s="369"/>
      <c r="X119" s="455"/>
      <c r="Y119" s="515"/>
      <c r="Z119" s="369"/>
      <c r="AA119" s="416"/>
      <c r="AB119" s="416"/>
      <c r="AC119" s="416"/>
      <c r="AD119" s="416"/>
      <c r="AE119" s="416"/>
      <c r="AF119" s="416"/>
      <c r="AG119" s="416"/>
      <c r="AH119" s="416"/>
      <c r="AI119" s="416"/>
      <c r="AJ119" s="416"/>
      <c r="AK119" s="369"/>
      <c r="AL119" s="346"/>
      <c r="AM119" s="369"/>
      <c r="AN119" s="369"/>
      <c r="AO119" s="369"/>
      <c r="AP119" s="447"/>
      <c r="AQ119" s="517"/>
      <c r="AR119" s="160"/>
      <c r="AS119" s="516"/>
      <c r="AT119" s="369"/>
      <c r="AU119" s="412"/>
      <c r="AV119" s="516"/>
      <c r="AW119" s="505" t="str">
        <f>IF(AP119='Cost incurred - Real Value'!V117,"Yes","No")</f>
        <v>Yes</v>
      </c>
      <c r="AZ119" s="33"/>
      <c r="BA119" s="56"/>
      <c r="BB119" s="33"/>
    </row>
    <row r="120" spans="2:54">
      <c r="B120" s="519">
        <f>+'2.3 Augex (A) - Nominal values'!B120</f>
        <v>0</v>
      </c>
      <c r="C120" s="133"/>
      <c r="D120" s="133"/>
      <c r="E120" s="133"/>
      <c r="F120" s="133"/>
      <c r="G120" s="133"/>
      <c r="H120" s="133"/>
      <c r="I120" s="133"/>
      <c r="J120" s="133"/>
      <c r="K120" s="133"/>
      <c r="L120" s="133"/>
      <c r="M120" s="134"/>
      <c r="N120" s="135"/>
      <c r="O120" s="135"/>
      <c r="P120" s="135"/>
      <c r="Q120" s="136"/>
      <c r="R120" s="137"/>
      <c r="S120" s="138"/>
      <c r="T120" s="369"/>
      <c r="U120" s="346"/>
      <c r="V120" s="455"/>
      <c r="W120" s="369"/>
      <c r="X120" s="455"/>
      <c r="Y120" s="515"/>
      <c r="Z120" s="369"/>
      <c r="AA120" s="416"/>
      <c r="AB120" s="416"/>
      <c r="AC120" s="416"/>
      <c r="AD120" s="416"/>
      <c r="AE120" s="416"/>
      <c r="AF120" s="416"/>
      <c r="AG120" s="416"/>
      <c r="AH120" s="416"/>
      <c r="AI120" s="416"/>
      <c r="AJ120" s="416"/>
      <c r="AK120" s="369"/>
      <c r="AL120" s="346"/>
      <c r="AM120" s="369"/>
      <c r="AN120" s="369"/>
      <c r="AO120" s="369"/>
      <c r="AP120" s="447"/>
      <c r="AQ120" s="517"/>
      <c r="AR120" s="160"/>
      <c r="AS120" s="516"/>
      <c r="AT120" s="369"/>
      <c r="AU120" s="412"/>
      <c r="AV120" s="516"/>
      <c r="AW120" s="505" t="str">
        <f>IF(AP120='Cost incurred - Real Value'!V118,"Yes","No")</f>
        <v>Yes</v>
      </c>
      <c r="AZ120" s="33"/>
      <c r="BA120" s="56"/>
      <c r="BB120" s="33"/>
    </row>
    <row r="121" spans="2:54">
      <c r="B121" s="519">
        <f>+'2.3 Augex (A) - Nominal values'!B121</f>
        <v>0</v>
      </c>
      <c r="C121" s="151"/>
      <c r="D121" s="151"/>
      <c r="E121" s="151"/>
      <c r="F121" s="151"/>
      <c r="G121" s="151"/>
      <c r="H121" s="151"/>
      <c r="I121" s="151"/>
      <c r="J121" s="151"/>
      <c r="K121" s="151"/>
      <c r="L121" s="151"/>
      <c r="M121" s="152"/>
      <c r="N121" s="153"/>
      <c r="O121" s="153"/>
      <c r="P121" s="153"/>
      <c r="Q121" s="154"/>
      <c r="R121" s="155"/>
      <c r="S121" s="156"/>
      <c r="T121" s="369"/>
      <c r="U121" s="346"/>
      <c r="V121" s="455"/>
      <c r="W121" s="369"/>
      <c r="X121" s="455"/>
      <c r="Y121" s="515"/>
      <c r="Z121" s="369"/>
      <c r="AA121" s="416"/>
      <c r="AB121" s="416"/>
      <c r="AC121" s="416"/>
      <c r="AD121" s="416"/>
      <c r="AE121" s="416"/>
      <c r="AF121" s="416"/>
      <c r="AG121" s="416"/>
      <c r="AH121" s="416"/>
      <c r="AI121" s="416"/>
      <c r="AJ121" s="416"/>
      <c r="AK121" s="369"/>
      <c r="AL121" s="346"/>
      <c r="AM121" s="369"/>
      <c r="AN121" s="369"/>
      <c r="AO121" s="369"/>
      <c r="AP121" s="447"/>
      <c r="AQ121" s="517"/>
      <c r="AR121" s="160"/>
      <c r="AS121" s="516"/>
      <c r="AT121" s="369"/>
      <c r="AU121" s="412"/>
      <c r="AV121" s="516"/>
      <c r="AW121" s="505" t="str">
        <f>IF(AP121='Cost incurred - Real Value'!V119,"Yes","No")</f>
        <v>Yes</v>
      </c>
      <c r="AZ121" s="33"/>
      <c r="BA121" s="33"/>
      <c r="BB121" s="33"/>
    </row>
    <row r="122" spans="2:54">
      <c r="B122" s="519">
        <f>+'2.3 Augex (A) - Nominal values'!B122</f>
        <v>0</v>
      </c>
      <c r="C122" s="165"/>
      <c r="D122" s="165"/>
      <c r="E122" s="165"/>
      <c r="F122" s="165"/>
      <c r="G122" s="165"/>
      <c r="H122" s="165"/>
      <c r="I122" s="165"/>
      <c r="J122" s="165"/>
      <c r="K122" s="165"/>
      <c r="L122" s="165"/>
      <c r="M122" s="152"/>
      <c r="N122" s="153"/>
      <c r="O122" s="153"/>
      <c r="P122" s="153"/>
      <c r="Q122" s="154"/>
      <c r="R122" s="155"/>
      <c r="S122" s="156"/>
      <c r="T122" s="369"/>
      <c r="U122" s="346"/>
      <c r="V122" s="455"/>
      <c r="W122" s="369"/>
      <c r="X122" s="455"/>
      <c r="Y122" s="515"/>
      <c r="Z122" s="369"/>
      <c r="AA122" s="416"/>
      <c r="AB122" s="416"/>
      <c r="AC122" s="416"/>
      <c r="AD122" s="416"/>
      <c r="AE122" s="416"/>
      <c r="AF122" s="416"/>
      <c r="AG122" s="416"/>
      <c r="AH122" s="416"/>
      <c r="AI122" s="416"/>
      <c r="AJ122" s="416"/>
      <c r="AK122" s="369"/>
      <c r="AL122" s="346"/>
      <c r="AM122" s="369"/>
      <c r="AN122" s="369"/>
      <c r="AO122" s="369"/>
      <c r="AP122" s="447"/>
      <c r="AQ122" s="517"/>
      <c r="AR122" s="160"/>
      <c r="AS122" s="516"/>
      <c r="AT122" s="369"/>
      <c r="AU122" s="412"/>
      <c r="AV122" s="516"/>
      <c r="AW122" s="505" t="str">
        <f>IF(AP122='Cost incurred - Real Value'!V120,"Yes","No")</f>
        <v>Yes</v>
      </c>
      <c r="AZ122" s="33"/>
      <c r="BA122" s="33"/>
      <c r="BB122" s="33"/>
    </row>
    <row r="123" spans="2:54">
      <c r="B123" s="519">
        <f>+'2.3 Augex (A) - Nominal values'!B123</f>
        <v>0</v>
      </c>
      <c r="C123" s="165"/>
      <c r="D123" s="165"/>
      <c r="E123" s="165"/>
      <c r="F123" s="165"/>
      <c r="G123" s="165"/>
      <c r="H123" s="165"/>
      <c r="I123" s="165"/>
      <c r="J123" s="165"/>
      <c r="K123" s="165"/>
      <c r="L123" s="165"/>
      <c r="M123" s="152"/>
      <c r="N123" s="153"/>
      <c r="O123" s="153"/>
      <c r="P123" s="153"/>
      <c r="Q123" s="154"/>
      <c r="R123" s="155"/>
      <c r="S123" s="156"/>
      <c r="T123" s="369"/>
      <c r="U123" s="346"/>
      <c r="V123" s="455"/>
      <c r="W123" s="369"/>
      <c r="X123" s="455"/>
      <c r="Y123" s="515"/>
      <c r="Z123" s="369"/>
      <c r="AA123" s="416"/>
      <c r="AB123" s="416"/>
      <c r="AC123" s="416"/>
      <c r="AD123" s="416"/>
      <c r="AE123" s="416"/>
      <c r="AF123" s="416"/>
      <c r="AG123" s="416"/>
      <c r="AH123" s="416"/>
      <c r="AI123" s="416"/>
      <c r="AJ123" s="416"/>
      <c r="AK123" s="369"/>
      <c r="AL123" s="346"/>
      <c r="AM123" s="369"/>
      <c r="AN123" s="369"/>
      <c r="AO123" s="369"/>
      <c r="AP123" s="447"/>
      <c r="AQ123" s="517"/>
      <c r="AR123" s="160"/>
      <c r="AS123" s="516"/>
      <c r="AT123" s="369"/>
      <c r="AU123" s="412"/>
      <c r="AV123" s="516"/>
      <c r="AW123" s="505" t="str">
        <f>IF(AP123='Cost incurred - Real Value'!V121,"Yes","No")</f>
        <v>Yes</v>
      </c>
      <c r="AZ123" s="33"/>
      <c r="BA123" s="33"/>
      <c r="BB123" s="33"/>
    </row>
    <row r="124" spans="2:54">
      <c r="B124" s="519">
        <f>+'2.3 Augex (A) - Nominal values'!B124</f>
        <v>0</v>
      </c>
      <c r="C124" s="151"/>
      <c r="D124" s="151"/>
      <c r="E124" s="151"/>
      <c r="F124" s="151"/>
      <c r="G124" s="151"/>
      <c r="H124" s="151"/>
      <c r="I124" s="151"/>
      <c r="J124" s="151"/>
      <c r="K124" s="151"/>
      <c r="L124" s="151"/>
      <c r="M124" s="152"/>
      <c r="N124" s="153"/>
      <c r="O124" s="153"/>
      <c r="P124" s="153"/>
      <c r="Q124" s="154"/>
      <c r="R124" s="155"/>
      <c r="S124" s="156"/>
      <c r="T124" s="369"/>
      <c r="U124" s="346"/>
      <c r="V124" s="455"/>
      <c r="W124" s="369"/>
      <c r="X124" s="455"/>
      <c r="Y124" s="515"/>
      <c r="Z124" s="369"/>
      <c r="AA124" s="416"/>
      <c r="AB124" s="416"/>
      <c r="AC124" s="416"/>
      <c r="AD124" s="416"/>
      <c r="AE124" s="416"/>
      <c r="AF124" s="416"/>
      <c r="AG124" s="416"/>
      <c r="AH124" s="416"/>
      <c r="AI124" s="416"/>
      <c r="AJ124" s="416"/>
      <c r="AK124" s="369"/>
      <c r="AL124" s="346"/>
      <c r="AM124" s="369"/>
      <c r="AN124" s="369"/>
      <c r="AO124" s="369"/>
      <c r="AP124" s="447"/>
      <c r="AQ124" s="517"/>
      <c r="AR124" s="160"/>
      <c r="AS124" s="516"/>
      <c r="AT124" s="369"/>
      <c r="AU124" s="412"/>
      <c r="AV124" s="516"/>
      <c r="AW124" s="505" t="str">
        <f>IF(AP124='Cost incurred - Real Value'!V122,"Yes","No")</f>
        <v>Yes</v>
      </c>
      <c r="AZ124" s="33"/>
      <c r="BA124" s="33"/>
      <c r="BB124" s="33"/>
    </row>
    <row r="125" spans="2:54">
      <c r="B125" s="519">
        <f>+'2.3 Augex (A) - Nominal values'!B125</f>
        <v>0</v>
      </c>
      <c r="C125" s="165"/>
      <c r="D125" s="165"/>
      <c r="E125" s="165"/>
      <c r="F125" s="165"/>
      <c r="G125" s="165"/>
      <c r="H125" s="165"/>
      <c r="I125" s="165"/>
      <c r="J125" s="165"/>
      <c r="K125" s="165"/>
      <c r="L125" s="165"/>
      <c r="M125" s="152"/>
      <c r="N125" s="153"/>
      <c r="O125" s="153"/>
      <c r="P125" s="153"/>
      <c r="Q125" s="154"/>
      <c r="R125" s="155"/>
      <c r="S125" s="156"/>
      <c r="T125" s="369"/>
      <c r="U125" s="346"/>
      <c r="V125" s="455"/>
      <c r="W125" s="369"/>
      <c r="X125" s="455"/>
      <c r="Y125" s="515"/>
      <c r="Z125" s="369"/>
      <c r="AA125" s="416"/>
      <c r="AB125" s="416"/>
      <c r="AC125" s="416"/>
      <c r="AD125" s="416"/>
      <c r="AE125" s="416"/>
      <c r="AF125" s="416"/>
      <c r="AG125" s="416"/>
      <c r="AH125" s="416"/>
      <c r="AI125" s="416"/>
      <c r="AJ125" s="416"/>
      <c r="AK125" s="369"/>
      <c r="AL125" s="346"/>
      <c r="AM125" s="369"/>
      <c r="AN125" s="369"/>
      <c r="AO125" s="369"/>
      <c r="AP125" s="447"/>
      <c r="AQ125" s="517"/>
      <c r="AR125" s="160"/>
      <c r="AS125" s="516"/>
      <c r="AT125" s="369"/>
      <c r="AU125" s="412"/>
      <c r="AV125" s="516"/>
      <c r="AW125" s="505" t="str">
        <f>IF(AP125='Cost incurred - Real Value'!V123,"Yes","No")</f>
        <v>Yes</v>
      </c>
      <c r="AZ125" s="33"/>
      <c r="BA125" s="33"/>
      <c r="BB125" s="33"/>
    </row>
    <row r="126" spans="2:54">
      <c r="B126" s="519">
        <f>+'2.3 Augex (A) - Nominal values'!B126</f>
        <v>0</v>
      </c>
      <c r="C126" s="165"/>
      <c r="D126" s="165"/>
      <c r="E126" s="165"/>
      <c r="F126" s="165"/>
      <c r="G126" s="165"/>
      <c r="H126" s="165"/>
      <c r="I126" s="165"/>
      <c r="J126" s="165"/>
      <c r="K126" s="165"/>
      <c r="L126" s="165"/>
      <c r="M126" s="152"/>
      <c r="N126" s="153"/>
      <c r="O126" s="153"/>
      <c r="P126" s="153"/>
      <c r="Q126" s="154"/>
      <c r="R126" s="155"/>
      <c r="S126" s="156"/>
      <c r="T126" s="369"/>
      <c r="U126" s="346"/>
      <c r="V126" s="455"/>
      <c r="W126" s="369"/>
      <c r="X126" s="455"/>
      <c r="Y126" s="515"/>
      <c r="Z126" s="369"/>
      <c r="AA126" s="416"/>
      <c r="AB126" s="416"/>
      <c r="AC126" s="416"/>
      <c r="AD126" s="416"/>
      <c r="AE126" s="416"/>
      <c r="AF126" s="416"/>
      <c r="AG126" s="416"/>
      <c r="AH126" s="416"/>
      <c r="AI126" s="416"/>
      <c r="AJ126" s="416"/>
      <c r="AK126" s="369"/>
      <c r="AL126" s="346"/>
      <c r="AM126" s="369"/>
      <c r="AN126" s="369"/>
      <c r="AO126" s="369"/>
      <c r="AP126" s="447"/>
      <c r="AQ126" s="517"/>
      <c r="AR126" s="160"/>
      <c r="AS126" s="516"/>
      <c r="AT126" s="369"/>
      <c r="AU126" s="412"/>
      <c r="AV126" s="516"/>
      <c r="AW126" s="505" t="str">
        <f>IF(AP126='Cost incurred - Real Value'!V124,"Yes","No")</f>
        <v>Yes</v>
      </c>
      <c r="AZ126" s="33"/>
      <c r="BA126" s="33"/>
      <c r="BB126" s="33"/>
    </row>
    <row r="127" spans="2:54">
      <c r="B127" s="519">
        <f>+'2.3 Augex (A) - Nominal values'!B127</f>
        <v>0</v>
      </c>
      <c r="C127" s="151"/>
      <c r="D127" s="151"/>
      <c r="E127" s="151"/>
      <c r="F127" s="151"/>
      <c r="G127" s="151"/>
      <c r="H127" s="151"/>
      <c r="I127" s="151"/>
      <c r="J127" s="151"/>
      <c r="K127" s="151"/>
      <c r="L127" s="151"/>
      <c r="M127" s="152"/>
      <c r="N127" s="153"/>
      <c r="O127" s="153"/>
      <c r="P127" s="153"/>
      <c r="Q127" s="154"/>
      <c r="R127" s="155"/>
      <c r="S127" s="156"/>
      <c r="T127" s="369"/>
      <c r="U127" s="346"/>
      <c r="V127" s="455"/>
      <c r="W127" s="369"/>
      <c r="X127" s="455"/>
      <c r="Y127" s="515"/>
      <c r="Z127" s="369"/>
      <c r="AA127" s="416"/>
      <c r="AB127" s="416"/>
      <c r="AC127" s="416"/>
      <c r="AD127" s="416"/>
      <c r="AE127" s="416"/>
      <c r="AF127" s="416"/>
      <c r="AG127" s="416"/>
      <c r="AH127" s="416"/>
      <c r="AI127" s="416"/>
      <c r="AJ127" s="416"/>
      <c r="AK127" s="369"/>
      <c r="AL127" s="346"/>
      <c r="AM127" s="369"/>
      <c r="AN127" s="369"/>
      <c r="AO127" s="369"/>
      <c r="AP127" s="518"/>
      <c r="AQ127" s="409"/>
      <c r="AR127" s="160"/>
      <c r="AS127" s="516"/>
      <c r="AT127" s="369"/>
      <c r="AU127" s="412"/>
      <c r="AV127" s="516"/>
      <c r="AW127" s="505" t="str">
        <f>IF(AP127='Cost incurred - Real Value'!V125,"Yes","No")</f>
        <v>Yes</v>
      </c>
      <c r="AZ127" s="33"/>
      <c r="BA127" s="33"/>
      <c r="BB127" s="33"/>
    </row>
    <row r="128" spans="2:54">
      <c r="B128" s="168"/>
      <c r="C128" s="169"/>
      <c r="D128" s="169"/>
      <c r="E128" s="169"/>
      <c r="F128" s="169"/>
      <c r="G128" s="169"/>
      <c r="H128" s="169"/>
      <c r="I128" s="169"/>
      <c r="J128" s="169"/>
      <c r="K128" s="169"/>
      <c r="L128" s="169"/>
      <c r="M128" s="90" t="s">
        <v>52</v>
      </c>
      <c r="N128" s="170"/>
      <c r="O128" s="170"/>
      <c r="P128" s="170"/>
      <c r="Q128" s="170"/>
      <c r="R128" s="171"/>
      <c r="S128" s="172"/>
      <c r="T128" s="173"/>
      <c r="U128" s="170"/>
      <c r="V128" s="173"/>
      <c r="W128" s="173"/>
      <c r="X128" s="173"/>
      <c r="Y128" s="172"/>
      <c r="Z128" s="173"/>
      <c r="AA128" s="173"/>
      <c r="AB128" s="173"/>
      <c r="AC128" s="173"/>
      <c r="AD128" s="173"/>
      <c r="AE128" s="173"/>
      <c r="AF128" s="173"/>
      <c r="AG128" s="173"/>
      <c r="AH128" s="173"/>
      <c r="AI128" s="173"/>
      <c r="AJ128" s="173"/>
      <c r="AK128" s="173"/>
      <c r="AL128" s="170"/>
      <c r="AM128" s="174"/>
      <c r="AN128" s="175"/>
      <c r="AO128" s="174"/>
      <c r="AP128" s="162">
        <f>+'Cost incurred - Real Value'!V126</f>
        <v>27018458.942826487</v>
      </c>
      <c r="AQ128" s="161"/>
      <c r="AR128" s="175"/>
      <c r="AS128" s="174"/>
      <c r="AT128" s="176"/>
      <c r="AU128" s="163">
        <f>+'Cost incurred - Real Value'!V302</f>
        <v>270776.26285040856</v>
      </c>
      <c r="AV128" s="159">
        <f>+'Cost incurred - Real Value'!V361</f>
        <v>747616.84404590609</v>
      </c>
      <c r="AW128" s="505" t="str">
        <f>IF(AP128='Cost incurred - Real Value'!V126,"Yes","No")</f>
        <v>Yes</v>
      </c>
      <c r="AZ128" s="33"/>
      <c r="BA128" s="33"/>
      <c r="BB128" s="33"/>
    </row>
    <row r="129" spans="2:74" ht="15.75" thickBot="1">
      <c r="B129" s="177"/>
      <c r="C129" s="178"/>
      <c r="D129" s="178"/>
      <c r="E129" s="178"/>
      <c r="F129" s="178"/>
      <c r="G129" s="178"/>
      <c r="H129" s="178"/>
      <c r="I129" s="178"/>
      <c r="J129" s="178"/>
      <c r="K129" s="178"/>
      <c r="L129" s="178"/>
      <c r="M129" s="101"/>
      <c r="N129" s="179"/>
      <c r="O129" s="179"/>
      <c r="P129" s="179"/>
      <c r="Q129" s="179"/>
      <c r="R129" s="180"/>
      <c r="S129" s="181"/>
      <c r="T129" s="182">
        <f>SUM(T74:T80)</f>
        <v>2977657.1280188933</v>
      </c>
      <c r="U129" s="179"/>
      <c r="V129" s="182"/>
      <c r="W129" s="182">
        <f>SUM(W74:W80)</f>
        <v>6926113.5675796326</v>
      </c>
      <c r="X129" s="182"/>
      <c r="Y129" s="181"/>
      <c r="Z129" s="182">
        <f>SUM(Z74:Z80)</f>
        <v>7685515.1635214342</v>
      </c>
      <c r="AA129" s="182"/>
      <c r="AB129" s="182"/>
      <c r="AC129" s="182"/>
      <c r="AD129" s="182"/>
      <c r="AE129" s="182"/>
      <c r="AF129" s="182"/>
      <c r="AG129" s="182"/>
      <c r="AH129" s="182"/>
      <c r="AI129" s="182"/>
      <c r="AJ129" s="182"/>
      <c r="AK129" s="182">
        <f>SUM(AK74:AK80)</f>
        <v>7465898.3049655482</v>
      </c>
      <c r="AL129" s="179"/>
      <c r="AM129" s="182">
        <f>SUM(AM74:AM80)</f>
        <v>80960327.4386345</v>
      </c>
      <c r="AN129" s="182">
        <f>SUM(AN74:AN80)</f>
        <v>3162749.1527081854</v>
      </c>
      <c r="AO129" s="182">
        <f>SUM(AO74:AO80)</f>
        <v>5521276.899838401</v>
      </c>
      <c r="AP129" s="182">
        <f>SUM(AP74:AP80)+AP128</f>
        <v>141717996.59809309</v>
      </c>
      <c r="AQ129" s="185"/>
      <c r="AR129" s="184"/>
      <c r="AS129" s="183"/>
      <c r="AT129" s="182">
        <f>SUM(AT74:AT80)+AT128</f>
        <v>72665344.671860009</v>
      </c>
      <c r="AU129" s="182">
        <f>SUM(AU74:AU80)+AU128</f>
        <v>270776.26285040856</v>
      </c>
      <c r="AV129" s="182">
        <f>SUM(AV74:AV80)+AV128</f>
        <v>2060735.6700702347</v>
      </c>
      <c r="AW129" s="505"/>
      <c r="AZ129" s="33"/>
      <c r="BA129" s="33"/>
      <c r="BB129" s="33"/>
    </row>
    <row r="132" spans="2:74" ht="15.75">
      <c r="B132" s="188" t="s">
        <v>65</v>
      </c>
      <c r="C132" s="188"/>
      <c r="D132" s="188"/>
      <c r="E132" s="188"/>
      <c r="F132" s="188"/>
      <c r="G132" s="188"/>
      <c r="H132" s="188"/>
      <c r="I132" s="188"/>
      <c r="J132" s="188"/>
      <c r="K132" s="188"/>
      <c r="L132" s="188"/>
      <c r="M132" s="188"/>
      <c r="N132" s="189"/>
      <c r="O132" s="189"/>
      <c r="P132" s="189"/>
      <c r="Q132" s="189"/>
      <c r="R132" s="189"/>
      <c r="S132" s="189"/>
      <c r="T132" s="189"/>
      <c r="U132" s="189"/>
      <c r="V132" s="189"/>
      <c r="W132" s="189"/>
      <c r="X132" s="189"/>
      <c r="Y132" s="189"/>
      <c r="Z132" s="188"/>
      <c r="AA132" s="189"/>
      <c r="AB132" s="189"/>
      <c r="AC132" s="189"/>
      <c r="AD132" s="189"/>
      <c r="AE132" s="189"/>
      <c r="AF132" s="189"/>
      <c r="AG132" s="189"/>
      <c r="AH132" s="189"/>
      <c r="AI132" s="189"/>
      <c r="AJ132" s="189"/>
      <c r="AK132" s="189"/>
      <c r="AL132" s="189"/>
      <c r="AM132" s="189"/>
      <c r="AN132" s="189"/>
      <c r="AO132" s="189"/>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c r="BV132" s="12"/>
    </row>
    <row r="133" spans="2:74" ht="18.75" thickBot="1">
      <c r="B133" s="13" t="s">
        <v>66</v>
      </c>
      <c r="C133" s="13"/>
      <c r="D133" s="13"/>
      <c r="E133" s="13"/>
      <c r="F133" s="13"/>
      <c r="G133" s="13"/>
      <c r="H133" s="13"/>
      <c r="I133" s="13"/>
      <c r="J133" s="13"/>
      <c r="K133" s="13"/>
      <c r="L133" s="13"/>
      <c r="M133" s="13"/>
      <c r="N133" s="15"/>
      <c r="O133" s="110"/>
      <c r="P133" s="110"/>
      <c r="Q133" s="110"/>
      <c r="R133" s="110"/>
      <c r="S133" s="110"/>
      <c r="T133" s="110"/>
      <c r="U133" s="110"/>
      <c r="V133" s="110"/>
      <c r="W133" s="110"/>
      <c r="X133" s="110"/>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c r="BV133" s="110"/>
    </row>
    <row r="134" spans="2:74" ht="16.5" thickBot="1">
      <c r="B134" s="190" t="s">
        <v>67</v>
      </c>
      <c r="C134" s="191"/>
      <c r="D134" s="191"/>
      <c r="E134" s="191"/>
      <c r="F134" s="191"/>
      <c r="G134" s="191"/>
      <c r="H134" s="191"/>
      <c r="I134" s="191"/>
      <c r="J134" s="191"/>
      <c r="K134" s="191"/>
      <c r="L134" s="191"/>
      <c r="M134" s="192"/>
      <c r="N134" s="192"/>
      <c r="O134" s="192"/>
      <c r="P134" s="192"/>
      <c r="Q134" s="193"/>
      <c r="R134" s="194"/>
      <c r="S134" s="194"/>
      <c r="T134" s="194"/>
      <c r="U134" s="194"/>
      <c r="V134" s="194"/>
      <c r="W134" s="194"/>
      <c r="X134" s="195"/>
      <c r="Y134" s="194"/>
      <c r="Z134" s="196"/>
      <c r="AA134" s="197"/>
      <c r="AB134" s="197"/>
      <c r="AC134" s="197"/>
      <c r="AD134" s="197"/>
      <c r="AE134" s="197"/>
      <c r="AF134" s="197"/>
      <c r="AG134" s="197"/>
      <c r="AH134" s="197"/>
      <c r="AI134" s="197"/>
      <c r="AJ134" s="197"/>
      <c r="AK134" s="197"/>
      <c r="AL134" s="197"/>
      <c r="AM134" s="197"/>
      <c r="AN134" s="197"/>
      <c r="AO134" s="198"/>
      <c r="AP134" s="199"/>
      <c r="AQ134" s="199"/>
      <c r="AR134" s="199"/>
      <c r="AS134" s="199"/>
      <c r="AT134" s="199"/>
      <c r="AU134" s="199"/>
      <c r="AY134" s="110"/>
      <c r="AZ134" s="110"/>
      <c r="BA134" s="110"/>
      <c r="BB134" s="110"/>
      <c r="BC134" s="110"/>
      <c r="BD134" s="110"/>
      <c r="BE134" s="110"/>
      <c r="BF134" s="110"/>
      <c r="BG134" s="110"/>
      <c r="BH134" s="110"/>
      <c r="BI134" s="110"/>
      <c r="BJ134" s="110"/>
      <c r="BK134" s="110"/>
      <c r="BL134" s="110"/>
      <c r="BM134" s="110"/>
      <c r="BN134" s="110"/>
      <c r="BO134" s="110"/>
      <c r="BP134" s="110"/>
      <c r="BQ134" s="110"/>
      <c r="BR134" s="110"/>
      <c r="BS134" s="110"/>
      <c r="BT134" s="110"/>
      <c r="BU134" s="110"/>
      <c r="BV134" s="110"/>
    </row>
    <row r="135" spans="2:74" s="205" customFormat="1" ht="16.5" hidden="1" thickBot="1">
      <c r="B135" s="200" t="s">
        <v>68</v>
      </c>
      <c r="C135" s="201"/>
      <c r="D135" s="201"/>
      <c r="E135" s="201"/>
      <c r="F135" s="201"/>
      <c r="G135" s="201"/>
      <c r="H135" s="201"/>
      <c r="I135" s="201"/>
      <c r="J135" s="201"/>
      <c r="K135" s="201"/>
      <c r="L135" s="201"/>
      <c r="M135" s="202"/>
      <c r="N135" s="202"/>
      <c r="O135" s="202"/>
      <c r="P135" s="202"/>
      <c r="Q135" s="203"/>
      <c r="R135" s="204"/>
      <c r="S135" s="204"/>
      <c r="T135" s="204"/>
      <c r="U135" s="204"/>
      <c r="V135" s="204"/>
      <c r="W135" s="204"/>
      <c r="Y135" s="204"/>
      <c r="Z135" s="206"/>
      <c r="AA135" s="204"/>
      <c r="AB135" s="204"/>
      <c r="AC135" s="204"/>
      <c r="AD135" s="204"/>
      <c r="AE135" s="204"/>
      <c r="AF135" s="204"/>
      <c r="AG135" s="204"/>
      <c r="AH135" s="204"/>
      <c r="AI135" s="204"/>
      <c r="AJ135" s="204"/>
      <c r="AK135" s="204"/>
      <c r="AL135" s="204"/>
      <c r="AM135" s="204"/>
      <c r="AN135" s="204"/>
      <c r="AO135" s="207"/>
      <c r="AP135" s="204"/>
      <c r="AQ135" s="204"/>
      <c r="AR135" s="204"/>
      <c r="AS135" s="208"/>
      <c r="AT135" s="209"/>
      <c r="AU135" s="209"/>
      <c r="AY135" s="210"/>
      <c r="AZ135" s="210"/>
      <c r="BA135" s="210"/>
      <c r="BB135" s="210"/>
      <c r="BC135" s="210"/>
      <c r="BD135" s="210"/>
      <c r="BE135" s="210"/>
      <c r="BF135" s="210"/>
      <c r="BG135" s="210"/>
      <c r="BH135" s="210"/>
      <c r="BI135" s="210"/>
      <c r="BJ135" s="210"/>
      <c r="BK135" s="210"/>
      <c r="BL135" s="210"/>
      <c r="BM135" s="210"/>
      <c r="BN135" s="210"/>
      <c r="BO135" s="210"/>
      <c r="BP135" s="210"/>
      <c r="BQ135" s="210"/>
      <c r="BR135" s="210"/>
      <c r="BS135" s="210"/>
      <c r="BT135" s="210"/>
      <c r="BU135" s="210"/>
      <c r="BV135" s="210"/>
    </row>
    <row r="136" spans="2:74" s="205" customFormat="1" ht="16.5" hidden="1" thickBot="1">
      <c r="B136" s="200"/>
      <c r="C136" s="201"/>
      <c r="D136" s="201"/>
      <c r="E136" s="201"/>
      <c r="F136" s="201"/>
      <c r="G136" s="201"/>
      <c r="H136" s="201"/>
      <c r="I136" s="201"/>
      <c r="J136" s="201"/>
      <c r="K136" s="201"/>
      <c r="L136" s="201"/>
      <c r="M136" s="202"/>
      <c r="N136" s="202"/>
      <c r="O136" s="202"/>
      <c r="P136" s="202"/>
      <c r="Q136" s="203"/>
      <c r="R136" s="204"/>
      <c r="S136" s="204"/>
      <c r="T136" s="204"/>
      <c r="U136" s="204"/>
      <c r="V136" s="204"/>
      <c r="W136" s="204"/>
      <c r="Y136" s="204"/>
      <c r="Z136" s="206"/>
      <c r="AA136" s="204"/>
      <c r="AB136" s="204"/>
      <c r="AC136" s="204"/>
      <c r="AD136" s="204"/>
      <c r="AE136" s="204"/>
      <c r="AF136" s="204"/>
      <c r="AG136" s="204"/>
      <c r="AH136" s="204"/>
      <c r="AI136" s="204"/>
      <c r="AJ136" s="204"/>
      <c r="AK136" s="204"/>
      <c r="AL136" s="204"/>
      <c r="AM136" s="204"/>
      <c r="AN136" s="204"/>
      <c r="AO136" s="207"/>
      <c r="AP136" s="204"/>
      <c r="AQ136" s="204"/>
      <c r="AR136" s="204"/>
      <c r="AS136" s="208"/>
      <c r="AT136" s="209"/>
      <c r="AU136" s="209"/>
      <c r="AY136" s="210"/>
      <c r="AZ136" s="210"/>
      <c r="BA136" s="210"/>
      <c r="BB136" s="210"/>
      <c r="BC136" s="210"/>
      <c r="BD136" s="210"/>
      <c r="BE136" s="210"/>
      <c r="BF136" s="210"/>
      <c r="BG136" s="210"/>
      <c r="BH136" s="210"/>
      <c r="BI136" s="210"/>
      <c r="BJ136" s="210"/>
      <c r="BK136" s="210"/>
      <c r="BL136" s="210"/>
      <c r="BM136" s="210"/>
      <c r="BN136" s="210"/>
      <c r="BO136" s="210"/>
      <c r="BP136" s="210"/>
      <c r="BQ136" s="210"/>
      <c r="BR136" s="210"/>
      <c r="BS136" s="210"/>
      <c r="BT136" s="210"/>
      <c r="BU136" s="210"/>
      <c r="BV136" s="210"/>
    </row>
    <row r="137" spans="2:74" ht="30.75" customHeight="1" thickBot="1">
      <c r="B137" s="211"/>
      <c r="C137" s="212"/>
      <c r="D137" s="213"/>
      <c r="E137" s="213"/>
      <c r="F137" s="213"/>
      <c r="G137" s="213"/>
      <c r="H137" s="213"/>
      <c r="I137" s="213"/>
      <c r="J137" s="213"/>
      <c r="K137" s="213"/>
      <c r="L137" s="213"/>
      <c r="M137" s="214" t="s">
        <v>69</v>
      </c>
      <c r="N137" s="215" t="s">
        <v>69</v>
      </c>
      <c r="O137" s="215" t="s">
        <v>69</v>
      </c>
      <c r="P137" s="215" t="s">
        <v>69</v>
      </c>
      <c r="Q137" s="216" t="s">
        <v>69</v>
      </c>
      <c r="R137" s="212"/>
      <c r="S137" s="212"/>
      <c r="T137" s="212"/>
      <c r="U137" s="212"/>
      <c r="V137" s="212"/>
      <c r="W137" s="212"/>
      <c r="Y137" s="217"/>
      <c r="Z137" s="218"/>
      <c r="AA137" s="217"/>
      <c r="AB137" s="217"/>
      <c r="AC137" s="217"/>
      <c r="AD137" s="217"/>
      <c r="AE137" s="217"/>
      <c r="AF137" s="217"/>
      <c r="AG137" s="217"/>
      <c r="AH137" s="217"/>
      <c r="AI137" s="217"/>
      <c r="AJ137" s="217"/>
      <c r="AK137" s="219" t="s">
        <v>70</v>
      </c>
      <c r="AL137" s="220" t="s">
        <v>70</v>
      </c>
      <c r="AM137" s="220" t="s">
        <v>70</v>
      </c>
      <c r="AN137" s="220" t="s">
        <v>70</v>
      </c>
      <c r="AO137" s="216" t="s">
        <v>70</v>
      </c>
      <c r="AP137" s="212"/>
      <c r="AQ137" s="212"/>
      <c r="AR137" s="212"/>
      <c r="AS137" s="212"/>
      <c r="AT137" s="212"/>
      <c r="AU137" s="212"/>
      <c r="BA137" s="18"/>
      <c r="BB137" s="18"/>
      <c r="BC137" s="18"/>
      <c r="BD137" s="18"/>
      <c r="BE137" s="18"/>
      <c r="BF137" s="18"/>
      <c r="BG137" s="18"/>
      <c r="BH137" s="18"/>
      <c r="BI137" s="18"/>
      <c r="BJ137" s="18"/>
      <c r="BK137" s="18"/>
      <c r="BL137" s="18"/>
      <c r="BM137" s="18"/>
      <c r="BN137" s="18"/>
      <c r="BO137" s="18"/>
      <c r="BP137" s="18"/>
      <c r="BQ137" s="18"/>
    </row>
    <row r="138" spans="2:74" ht="15.75" thickBot="1">
      <c r="B138" s="211" t="s">
        <v>25</v>
      </c>
      <c r="C138" s="212"/>
      <c r="D138" s="213" t="s">
        <v>71</v>
      </c>
      <c r="E138" s="213" t="s">
        <v>72</v>
      </c>
      <c r="F138" s="213" t="s">
        <v>73</v>
      </c>
      <c r="G138" s="213" t="s">
        <v>74</v>
      </c>
      <c r="H138" s="213" t="s">
        <v>75</v>
      </c>
      <c r="I138" s="213" t="s">
        <v>76</v>
      </c>
      <c r="J138" s="213" t="s">
        <v>77</v>
      </c>
      <c r="K138" s="213" t="s">
        <v>78</v>
      </c>
      <c r="L138" s="213"/>
      <c r="M138" s="221" t="str">
        <f t="array" ref="M138:Q138">Years</f>
        <v>2008/09</v>
      </c>
      <c r="N138" s="222" t="str">
        <v>2009/10</v>
      </c>
      <c r="O138" s="222" t="str">
        <v>2010/11</v>
      </c>
      <c r="P138" s="222" t="str">
        <v>2011/12</v>
      </c>
      <c r="Q138" s="223" t="str">
        <v>2012/13</v>
      </c>
      <c r="R138" s="217"/>
      <c r="S138" s="217"/>
      <c r="T138" s="217"/>
      <c r="U138" s="217"/>
      <c r="V138" s="217"/>
      <c r="W138" s="217"/>
      <c r="Y138" s="212"/>
      <c r="Z138" s="211" t="s">
        <v>25</v>
      </c>
      <c r="AA138" s="212"/>
      <c r="AB138" s="213" t="s">
        <v>71</v>
      </c>
      <c r="AC138" s="213" t="s">
        <v>72</v>
      </c>
      <c r="AD138" s="213" t="s">
        <v>73</v>
      </c>
      <c r="AE138" s="213" t="s">
        <v>74</v>
      </c>
      <c r="AF138" s="213" t="s">
        <v>75</v>
      </c>
      <c r="AG138" s="213" t="s">
        <v>76</v>
      </c>
      <c r="AH138" s="213" t="s">
        <v>77</v>
      </c>
      <c r="AI138" s="213" t="s">
        <v>78</v>
      </c>
      <c r="AJ138" s="212"/>
      <c r="AK138" s="221" t="str">
        <f t="array" ref="AK138:AO138">Years</f>
        <v>2008/09</v>
      </c>
      <c r="AL138" s="222" t="str">
        <v>2009/10</v>
      </c>
      <c r="AM138" s="222" t="str">
        <v>2010/11</v>
      </c>
      <c r="AN138" s="222" t="str">
        <v>2011/12</v>
      </c>
      <c r="AO138" s="223" t="str">
        <v>2012/13</v>
      </c>
      <c r="AP138" s="217"/>
      <c r="AQ138" s="217"/>
      <c r="AR138" s="217"/>
      <c r="AS138" s="217"/>
      <c r="AT138" s="217"/>
      <c r="AU138" s="217"/>
    </row>
    <row r="139" spans="2:74">
      <c r="B139" s="224" t="s">
        <v>79</v>
      </c>
      <c r="C139" s="225"/>
      <c r="D139" s="226" t="s">
        <v>71</v>
      </c>
      <c r="E139" s="226" t="s">
        <v>80</v>
      </c>
      <c r="F139" s="226" t="s">
        <v>81</v>
      </c>
      <c r="G139" s="226" t="s">
        <v>82</v>
      </c>
      <c r="H139" s="226" t="s">
        <v>83</v>
      </c>
      <c r="I139" s="226" t="s">
        <v>84</v>
      </c>
      <c r="J139" s="226" t="s">
        <v>60</v>
      </c>
      <c r="K139" s="226" t="s">
        <v>85</v>
      </c>
      <c r="L139" s="226"/>
      <c r="M139" s="227"/>
      <c r="N139" s="227"/>
      <c r="O139" s="227"/>
      <c r="P139" s="227"/>
      <c r="Q139" s="228"/>
      <c r="R139" s="229"/>
      <c r="S139" s="229"/>
      <c r="T139" s="229"/>
      <c r="U139" s="229"/>
      <c r="V139" s="229"/>
      <c r="W139" s="229"/>
      <c r="Y139" s="230"/>
      <c r="Z139" s="224" t="s">
        <v>79</v>
      </c>
      <c r="AA139" s="225"/>
      <c r="AB139" s="231" t="s">
        <v>71</v>
      </c>
      <c r="AC139" s="231" t="s">
        <v>80</v>
      </c>
      <c r="AD139" s="231" t="s">
        <v>81</v>
      </c>
      <c r="AE139" s="231" t="s">
        <v>82</v>
      </c>
      <c r="AF139" s="231" t="s">
        <v>83</v>
      </c>
      <c r="AG139" s="231" t="s">
        <v>84</v>
      </c>
      <c r="AH139" s="231" t="s">
        <v>86</v>
      </c>
      <c r="AI139" s="231" t="s">
        <v>85</v>
      </c>
      <c r="AJ139" s="225"/>
      <c r="AK139" s="232"/>
      <c r="AL139" s="227"/>
      <c r="AM139" s="227"/>
      <c r="AN139" s="227"/>
      <c r="AO139" s="228"/>
      <c r="AP139" s="229"/>
      <c r="AQ139" s="229"/>
      <c r="AR139" s="229"/>
      <c r="AS139" s="229"/>
      <c r="AT139" s="229"/>
      <c r="AU139" s="229"/>
    </row>
    <row r="140" spans="2:74" ht="15.75" thickBot="1">
      <c r="B140" s="233" t="s">
        <v>87</v>
      </c>
      <c r="C140" s="225"/>
      <c r="D140" s="226" t="s">
        <v>71</v>
      </c>
      <c r="E140" s="226" t="s">
        <v>80</v>
      </c>
      <c r="F140" s="226" t="s">
        <v>81</v>
      </c>
      <c r="G140" s="226" t="s">
        <v>82</v>
      </c>
      <c r="H140" s="226" t="s">
        <v>88</v>
      </c>
      <c r="I140" s="226" t="s">
        <v>84</v>
      </c>
      <c r="J140" s="226" t="s">
        <v>60</v>
      </c>
      <c r="K140" s="226" t="s">
        <v>85</v>
      </c>
      <c r="L140" s="226"/>
      <c r="M140" s="234"/>
      <c r="N140" s="234"/>
      <c r="O140" s="234"/>
      <c r="P140" s="234"/>
      <c r="Q140" s="235"/>
      <c r="R140" s="229"/>
      <c r="S140" s="229"/>
      <c r="T140" s="229"/>
      <c r="U140" s="229"/>
      <c r="V140" s="229"/>
      <c r="W140" s="229"/>
      <c r="Y140" s="230"/>
      <c r="Z140" s="233" t="s">
        <v>87</v>
      </c>
      <c r="AA140" s="225"/>
      <c r="AB140" s="231" t="s">
        <v>71</v>
      </c>
      <c r="AC140" s="231" t="s">
        <v>80</v>
      </c>
      <c r="AD140" s="231" t="s">
        <v>81</v>
      </c>
      <c r="AE140" s="231" t="s">
        <v>82</v>
      </c>
      <c r="AF140" s="231" t="s">
        <v>88</v>
      </c>
      <c r="AG140" s="231" t="s">
        <v>84</v>
      </c>
      <c r="AH140" s="231" t="s">
        <v>86</v>
      </c>
      <c r="AI140" s="231" t="s">
        <v>85</v>
      </c>
      <c r="AJ140" s="225"/>
      <c r="AK140" s="236"/>
      <c r="AL140" s="234"/>
      <c r="AM140" s="234"/>
      <c r="AN140" s="234"/>
      <c r="AO140" s="235"/>
      <c r="AP140" s="229"/>
      <c r="AQ140" s="229"/>
      <c r="AR140" s="229"/>
      <c r="AS140" s="229"/>
      <c r="AT140" s="229"/>
      <c r="AU140" s="229"/>
    </row>
    <row r="141" spans="2:74">
      <c r="B141" s="237" t="s">
        <v>89</v>
      </c>
      <c r="C141" s="225"/>
      <c r="D141" s="231" t="s">
        <v>71</v>
      </c>
      <c r="E141" s="231" t="s">
        <v>80</v>
      </c>
      <c r="F141" s="231" t="s">
        <v>90</v>
      </c>
      <c r="G141" s="231" t="s">
        <v>82</v>
      </c>
      <c r="H141" s="231" t="s">
        <v>83</v>
      </c>
      <c r="I141" s="231" t="s">
        <v>84</v>
      </c>
      <c r="J141" s="231" t="s">
        <v>60</v>
      </c>
      <c r="K141" s="231" t="s">
        <v>85</v>
      </c>
      <c r="L141" s="231"/>
      <c r="M141" s="238"/>
      <c r="N141" s="238"/>
      <c r="O141" s="238"/>
      <c r="P141" s="238"/>
      <c r="Q141" s="239"/>
      <c r="R141" s="229"/>
      <c r="S141" s="229"/>
      <c r="T141" s="229"/>
      <c r="U141" s="229"/>
      <c r="V141" s="229"/>
      <c r="W141" s="229"/>
      <c r="Y141" s="230"/>
      <c r="Z141" s="237" t="s">
        <v>89</v>
      </c>
      <c r="AA141" s="225"/>
      <c r="AB141" s="231" t="s">
        <v>71</v>
      </c>
      <c r="AC141" s="231" t="s">
        <v>80</v>
      </c>
      <c r="AD141" s="231" t="s">
        <v>90</v>
      </c>
      <c r="AE141" s="231" t="s">
        <v>82</v>
      </c>
      <c r="AF141" s="231" t="s">
        <v>83</v>
      </c>
      <c r="AG141" s="231" t="s">
        <v>84</v>
      </c>
      <c r="AH141" s="231" t="s">
        <v>86</v>
      </c>
      <c r="AI141" s="231" t="s">
        <v>85</v>
      </c>
      <c r="AJ141" s="225"/>
      <c r="AK141" s="240"/>
      <c r="AL141" s="238"/>
      <c r="AM141" s="238"/>
      <c r="AN141" s="238"/>
      <c r="AO141" s="239"/>
      <c r="AP141" s="229"/>
      <c r="AQ141" s="229"/>
      <c r="AR141" s="229"/>
      <c r="AS141" s="229"/>
      <c r="AT141" s="229"/>
      <c r="AU141" s="229"/>
    </row>
    <row r="142" spans="2:74" ht="15.75" thickBot="1">
      <c r="B142" s="241" t="s">
        <v>91</v>
      </c>
      <c r="C142" s="225"/>
      <c r="D142" s="231" t="s">
        <v>71</v>
      </c>
      <c r="E142" s="231" t="s">
        <v>80</v>
      </c>
      <c r="F142" s="231" t="s">
        <v>90</v>
      </c>
      <c r="G142" s="231" t="s">
        <v>82</v>
      </c>
      <c r="H142" s="231" t="s">
        <v>88</v>
      </c>
      <c r="I142" s="231" t="s">
        <v>84</v>
      </c>
      <c r="J142" s="231" t="s">
        <v>60</v>
      </c>
      <c r="K142" s="231" t="s">
        <v>85</v>
      </c>
      <c r="L142" s="231"/>
      <c r="M142" s="242"/>
      <c r="N142" s="242"/>
      <c r="O142" s="242"/>
      <c r="P142" s="242"/>
      <c r="Q142" s="243"/>
      <c r="R142" s="229"/>
      <c r="S142" s="229"/>
      <c r="T142" s="229"/>
      <c r="U142" s="229"/>
      <c r="V142" s="229"/>
      <c r="W142" s="229"/>
      <c r="Y142" s="230"/>
      <c r="Z142" s="241" t="s">
        <v>91</v>
      </c>
      <c r="AA142" s="225"/>
      <c r="AB142" s="231" t="s">
        <v>71</v>
      </c>
      <c r="AC142" s="231" t="s">
        <v>80</v>
      </c>
      <c r="AD142" s="231" t="s">
        <v>90</v>
      </c>
      <c r="AE142" s="231" t="s">
        <v>82</v>
      </c>
      <c r="AF142" s="231" t="s">
        <v>88</v>
      </c>
      <c r="AG142" s="231" t="s">
        <v>84</v>
      </c>
      <c r="AH142" s="231" t="s">
        <v>86</v>
      </c>
      <c r="AI142" s="231" t="s">
        <v>85</v>
      </c>
      <c r="AJ142" s="225"/>
      <c r="AK142" s="244"/>
      <c r="AL142" s="242"/>
      <c r="AM142" s="242"/>
      <c r="AN142" s="242"/>
      <c r="AO142" s="243"/>
      <c r="AP142" s="229"/>
      <c r="AQ142" s="229"/>
      <c r="AR142" s="229"/>
      <c r="AS142" s="229"/>
      <c r="AT142" s="229"/>
      <c r="AU142" s="229"/>
    </row>
    <row r="143" spans="2:74">
      <c r="B143" s="245" t="s">
        <v>92</v>
      </c>
      <c r="C143" s="212"/>
      <c r="D143" s="226" t="s">
        <v>71</v>
      </c>
      <c r="E143" s="226" t="s">
        <v>80</v>
      </c>
      <c r="F143" s="226" t="s">
        <v>93</v>
      </c>
      <c r="G143" s="226" t="s">
        <v>94</v>
      </c>
      <c r="H143" s="226" t="s">
        <v>95</v>
      </c>
      <c r="I143" s="226" t="s">
        <v>84</v>
      </c>
      <c r="J143" s="226" t="s">
        <v>51</v>
      </c>
      <c r="K143" s="226" t="s">
        <v>85</v>
      </c>
      <c r="L143" s="226"/>
      <c r="M143" s="246"/>
      <c r="N143" s="246"/>
      <c r="O143" s="246"/>
      <c r="P143" s="246"/>
      <c r="Q143" s="247"/>
      <c r="R143" s="248"/>
      <c r="S143" s="249"/>
      <c r="T143" s="249"/>
      <c r="U143" s="249"/>
      <c r="V143" s="249"/>
      <c r="W143" s="249"/>
      <c r="Y143" s="250"/>
      <c r="Z143" s="245" t="s">
        <v>92</v>
      </c>
      <c r="AA143" s="212"/>
      <c r="AB143" s="226" t="s">
        <v>71</v>
      </c>
      <c r="AC143" s="226" t="s">
        <v>80</v>
      </c>
      <c r="AD143" s="226" t="s">
        <v>93</v>
      </c>
      <c r="AE143" s="226" t="s">
        <v>94</v>
      </c>
      <c r="AF143" s="226" t="s">
        <v>95</v>
      </c>
      <c r="AG143" s="226" t="s">
        <v>84</v>
      </c>
      <c r="AH143" s="226" t="s">
        <v>96</v>
      </c>
      <c r="AI143" s="226" t="s">
        <v>85</v>
      </c>
      <c r="AJ143" s="212"/>
      <c r="AK143" s="251"/>
      <c r="AL143" s="246"/>
      <c r="AM143" s="246"/>
      <c r="AN143" s="246"/>
      <c r="AO143" s="247"/>
      <c r="AP143" s="248"/>
      <c r="AQ143" s="249"/>
      <c r="AR143" s="249"/>
      <c r="AS143" s="249"/>
      <c r="AT143" s="249"/>
      <c r="AU143" s="249"/>
    </row>
    <row r="144" spans="2:74">
      <c r="B144" s="252" t="s">
        <v>97</v>
      </c>
      <c r="C144" s="212"/>
      <c r="D144" s="226" t="s">
        <v>71</v>
      </c>
      <c r="E144" s="226" t="s">
        <v>80</v>
      </c>
      <c r="F144" s="226" t="s">
        <v>93</v>
      </c>
      <c r="G144" s="226" t="s">
        <v>94</v>
      </c>
      <c r="H144" s="226" t="s">
        <v>98</v>
      </c>
      <c r="I144" s="226" t="s">
        <v>84</v>
      </c>
      <c r="J144" s="226" t="s">
        <v>51</v>
      </c>
      <c r="K144" s="226" t="s">
        <v>85</v>
      </c>
      <c r="L144" s="226"/>
      <c r="M144" s="253"/>
      <c r="N144" s="253"/>
      <c r="O144" s="253"/>
      <c r="P144" s="253"/>
      <c r="Q144" s="254"/>
      <c r="R144" s="248"/>
      <c r="S144" s="249"/>
      <c r="T144" s="249"/>
      <c r="U144" s="249"/>
      <c r="V144" s="249"/>
      <c r="W144" s="249"/>
      <c r="Y144" s="250"/>
      <c r="Z144" s="252" t="s">
        <v>97</v>
      </c>
      <c r="AA144" s="212"/>
      <c r="AB144" s="226" t="s">
        <v>71</v>
      </c>
      <c r="AC144" s="226" t="s">
        <v>80</v>
      </c>
      <c r="AD144" s="226" t="s">
        <v>93</v>
      </c>
      <c r="AE144" s="226" t="s">
        <v>94</v>
      </c>
      <c r="AF144" s="226" t="s">
        <v>98</v>
      </c>
      <c r="AG144" s="226" t="s">
        <v>84</v>
      </c>
      <c r="AH144" s="226" t="s">
        <v>96</v>
      </c>
      <c r="AI144" s="226" t="s">
        <v>85</v>
      </c>
      <c r="AJ144" s="212"/>
      <c r="AK144" s="255"/>
      <c r="AL144" s="253"/>
      <c r="AM144" s="253"/>
      <c r="AN144" s="253"/>
      <c r="AO144" s="254"/>
      <c r="AP144" s="248"/>
      <c r="AQ144" s="249"/>
      <c r="AR144" s="249"/>
      <c r="AS144" s="249"/>
      <c r="AT144" s="249"/>
      <c r="AU144" s="249"/>
    </row>
    <row r="145" spans="2:47" ht="15.75" thickBot="1">
      <c r="B145" s="256" t="s">
        <v>99</v>
      </c>
      <c r="C145" s="257"/>
      <c r="D145" s="258" t="s">
        <v>71</v>
      </c>
      <c r="E145" s="258" t="s">
        <v>80</v>
      </c>
      <c r="F145" s="258" t="s">
        <v>93</v>
      </c>
      <c r="G145" s="258" t="s">
        <v>94</v>
      </c>
      <c r="H145" s="258" t="s">
        <v>100</v>
      </c>
      <c r="I145" s="258" t="s">
        <v>84</v>
      </c>
      <c r="J145" s="258" t="s">
        <v>51</v>
      </c>
      <c r="K145" s="258" t="s">
        <v>85</v>
      </c>
      <c r="L145" s="258"/>
      <c r="M145" s="259"/>
      <c r="N145" s="259"/>
      <c r="O145" s="259"/>
      <c r="P145" s="260"/>
      <c r="Q145" s="261"/>
      <c r="R145" s="249"/>
      <c r="S145" s="249"/>
      <c r="T145" s="249"/>
      <c r="U145" s="249"/>
      <c r="V145" s="249"/>
      <c r="W145" s="249"/>
      <c r="Y145" s="250"/>
      <c r="Z145" s="256" t="s">
        <v>99</v>
      </c>
      <c r="AA145" s="257"/>
      <c r="AB145" s="258" t="s">
        <v>71</v>
      </c>
      <c r="AC145" s="258" t="s">
        <v>80</v>
      </c>
      <c r="AD145" s="258" t="s">
        <v>93</v>
      </c>
      <c r="AE145" s="258" t="s">
        <v>94</v>
      </c>
      <c r="AF145" s="258" t="s">
        <v>100</v>
      </c>
      <c r="AG145" s="258" t="s">
        <v>84</v>
      </c>
      <c r="AH145" s="258" t="s">
        <v>96</v>
      </c>
      <c r="AI145" s="258" t="s">
        <v>85</v>
      </c>
      <c r="AJ145" s="257"/>
      <c r="AK145" s="262"/>
      <c r="AL145" s="259"/>
      <c r="AM145" s="259"/>
      <c r="AN145" s="259"/>
      <c r="AO145" s="261"/>
      <c r="AP145" s="249"/>
      <c r="AQ145" s="249"/>
      <c r="AR145" s="249"/>
      <c r="AS145" s="249"/>
      <c r="AT145" s="249"/>
      <c r="AU145" s="249"/>
    </row>
    <row r="146" spans="2:47" ht="16.5" thickBot="1">
      <c r="B146" s="11"/>
      <c r="R146" s="263"/>
      <c r="S146" s="263"/>
      <c r="T146" s="263"/>
      <c r="U146" s="263"/>
      <c r="V146" s="263"/>
      <c r="W146" s="263"/>
    </row>
    <row r="147" spans="2:47" ht="16.5" thickBot="1">
      <c r="B147" s="190" t="s">
        <v>101</v>
      </c>
      <c r="C147" s="191"/>
      <c r="D147" s="191"/>
      <c r="E147" s="191"/>
      <c r="F147" s="191"/>
      <c r="G147" s="191"/>
      <c r="H147" s="191"/>
      <c r="I147" s="191"/>
      <c r="J147" s="191"/>
      <c r="K147" s="191"/>
      <c r="L147" s="191"/>
      <c r="M147" s="264"/>
      <c r="N147" s="264"/>
      <c r="O147" s="265"/>
      <c r="P147" s="265"/>
      <c r="Q147" s="266"/>
      <c r="R147" s="267"/>
      <c r="S147" s="267"/>
      <c r="T147" s="267"/>
      <c r="U147" s="267"/>
      <c r="V147" s="267"/>
      <c r="W147" s="267"/>
      <c r="Y147" s="267"/>
      <c r="Z147" s="267"/>
      <c r="AA147" s="267"/>
      <c r="AB147" s="267"/>
      <c r="AC147" s="267"/>
      <c r="AD147" s="267"/>
      <c r="AE147" s="267"/>
      <c r="AF147" s="267"/>
      <c r="AG147" s="267"/>
      <c r="AH147" s="267"/>
      <c r="AI147" s="267"/>
      <c r="AJ147" s="267"/>
    </row>
    <row r="148" spans="2:47" s="205" customFormat="1" ht="16.5" hidden="1" thickBot="1">
      <c r="B148" s="268" t="s">
        <v>68</v>
      </c>
      <c r="C148" s="201"/>
      <c r="D148" s="201">
        <v>1</v>
      </c>
      <c r="E148" s="201"/>
      <c r="F148" s="201"/>
      <c r="G148" s="201"/>
      <c r="H148" s="201"/>
      <c r="I148" s="201"/>
      <c r="J148" s="201"/>
      <c r="K148" s="201"/>
      <c r="L148" s="201"/>
      <c r="M148" s="209"/>
      <c r="N148" s="209"/>
      <c r="O148" s="269"/>
      <c r="P148" s="269"/>
      <c r="Q148" s="270"/>
      <c r="R148" s="269"/>
      <c r="S148" s="269"/>
      <c r="T148" s="269"/>
      <c r="U148" s="269"/>
      <c r="V148" s="269"/>
      <c r="W148" s="269"/>
      <c r="Y148" s="269"/>
      <c r="Z148" s="269"/>
      <c r="AA148" s="269"/>
      <c r="AB148" s="269"/>
      <c r="AC148" s="269"/>
      <c r="AD148" s="269"/>
      <c r="AE148" s="269"/>
      <c r="AF148" s="269"/>
      <c r="AG148" s="269"/>
      <c r="AH148" s="269"/>
      <c r="AI148" s="269"/>
      <c r="AJ148" s="269"/>
    </row>
    <row r="149" spans="2:47" s="205" customFormat="1" ht="16.5" hidden="1" thickBot="1">
      <c r="B149" s="268"/>
      <c r="C149" s="201"/>
      <c r="D149" s="201"/>
      <c r="E149" s="201"/>
      <c r="F149" s="201"/>
      <c r="G149" s="201"/>
      <c r="H149" s="201"/>
      <c r="I149" s="201"/>
      <c r="J149" s="201"/>
      <c r="K149" s="201"/>
      <c r="L149" s="201"/>
      <c r="M149" s="209"/>
      <c r="N149" s="209"/>
      <c r="O149" s="269"/>
      <c r="P149" s="269"/>
      <c r="Q149" s="270"/>
      <c r="R149" s="269"/>
      <c r="S149" s="269"/>
      <c r="T149" s="269"/>
      <c r="U149" s="269"/>
      <c r="V149" s="269"/>
      <c r="W149" s="269"/>
      <c r="Y149" s="269"/>
      <c r="Z149" s="269"/>
      <c r="AA149" s="269"/>
      <c r="AB149" s="269"/>
      <c r="AC149" s="269"/>
      <c r="AD149" s="269"/>
      <c r="AE149" s="269"/>
      <c r="AF149" s="269"/>
      <c r="AG149" s="269"/>
      <c r="AH149" s="269"/>
      <c r="AI149" s="269"/>
      <c r="AJ149" s="269"/>
    </row>
    <row r="150" spans="2:47" ht="26.25" thickBot="1">
      <c r="B150" s="114"/>
      <c r="C150" s="271"/>
      <c r="D150" s="271"/>
      <c r="E150" s="271"/>
      <c r="F150" s="271"/>
      <c r="G150" s="271"/>
      <c r="H150" s="271"/>
      <c r="I150" s="271"/>
      <c r="J150" s="271"/>
      <c r="K150" s="271"/>
      <c r="L150" s="271"/>
      <c r="M150" s="219" t="s">
        <v>102</v>
      </c>
      <c r="N150" s="272" t="s">
        <v>102</v>
      </c>
      <c r="O150" s="220" t="s">
        <v>102</v>
      </c>
      <c r="P150" s="220" t="s">
        <v>102</v>
      </c>
      <c r="Q150" s="216" t="s">
        <v>102</v>
      </c>
      <c r="R150" s="212"/>
      <c r="S150" s="212"/>
      <c r="T150" s="212"/>
      <c r="U150" s="212"/>
      <c r="V150" s="212"/>
      <c r="W150" s="212"/>
      <c r="Y150" s="217"/>
      <c r="Z150" s="217"/>
      <c r="AA150" s="217"/>
      <c r="AB150" s="217"/>
      <c r="AC150" s="217"/>
      <c r="AD150" s="217"/>
      <c r="AE150" s="217"/>
      <c r="AF150" s="217"/>
      <c r="AG150" s="217"/>
      <c r="AH150" s="217"/>
      <c r="AI150" s="217"/>
      <c r="AJ150" s="217"/>
    </row>
    <row r="151" spans="2:47" ht="15.75" thickBot="1">
      <c r="B151" s="211" t="s">
        <v>25</v>
      </c>
      <c r="C151" s="212"/>
      <c r="D151" s="273" t="s">
        <v>71</v>
      </c>
      <c r="E151" s="273" t="s">
        <v>72</v>
      </c>
      <c r="F151" s="273" t="s">
        <v>73</v>
      </c>
      <c r="G151" s="273" t="s">
        <v>74</v>
      </c>
      <c r="H151" s="273" t="s">
        <v>75</v>
      </c>
      <c r="I151" s="273" t="s">
        <v>76</v>
      </c>
      <c r="J151" s="273" t="s">
        <v>77</v>
      </c>
      <c r="K151" s="273" t="s">
        <v>78</v>
      </c>
      <c r="L151" s="273"/>
      <c r="M151" s="221" t="str">
        <f t="array" ref="M151:Q151">Years</f>
        <v>2008/09</v>
      </c>
      <c r="N151" s="222" t="str">
        <v>2009/10</v>
      </c>
      <c r="O151" s="222" t="str">
        <v>2010/11</v>
      </c>
      <c r="P151" s="222" t="str">
        <v>2011/12</v>
      </c>
      <c r="Q151" s="223" t="str">
        <v>2012/13</v>
      </c>
      <c r="R151" s="212"/>
      <c r="S151" s="212"/>
      <c r="T151" s="212"/>
      <c r="U151" s="212"/>
      <c r="V151" s="212"/>
      <c r="W151" s="212"/>
      <c r="Y151" s="212"/>
      <c r="Z151" s="212"/>
      <c r="AA151" s="212"/>
      <c r="AB151" s="212"/>
      <c r="AC151" s="212"/>
      <c r="AD151" s="212"/>
      <c r="AE151" s="212"/>
      <c r="AF151" s="212"/>
      <c r="AG151" s="212"/>
      <c r="AH151" s="212"/>
      <c r="AI151" s="212"/>
      <c r="AJ151" s="212"/>
    </row>
    <row r="152" spans="2:47">
      <c r="B152" s="274" t="s">
        <v>103</v>
      </c>
      <c r="C152" s="225"/>
      <c r="D152" s="226" t="s">
        <v>71</v>
      </c>
      <c r="E152" s="226" t="s">
        <v>80</v>
      </c>
      <c r="F152" s="226" t="s">
        <v>81</v>
      </c>
      <c r="G152" s="226" t="s">
        <v>82</v>
      </c>
      <c r="H152" s="226" t="s">
        <v>58</v>
      </c>
      <c r="I152" s="226" t="s">
        <v>104</v>
      </c>
      <c r="J152" s="226" t="s">
        <v>105</v>
      </c>
      <c r="K152" s="226" t="s">
        <v>106</v>
      </c>
      <c r="L152" s="226"/>
      <c r="M152" s="275"/>
      <c r="N152" s="276"/>
      <c r="O152" s="276"/>
      <c r="P152" s="276"/>
      <c r="Q152" s="277"/>
      <c r="R152" s="249"/>
      <c r="S152" s="249"/>
      <c r="T152" s="249"/>
      <c r="U152" s="249"/>
      <c r="V152" s="249"/>
      <c r="W152" s="249"/>
      <c r="Y152" s="250"/>
      <c r="Z152" s="250"/>
      <c r="AA152" s="250"/>
      <c r="AB152" s="250"/>
      <c r="AC152" s="250"/>
      <c r="AD152" s="250"/>
      <c r="AE152" s="250"/>
      <c r="AF152" s="250"/>
      <c r="AG152" s="250"/>
      <c r="AH152" s="250"/>
      <c r="AI152" s="250"/>
      <c r="AJ152" s="250"/>
    </row>
    <row r="153" spans="2:47">
      <c r="B153" s="278" t="s">
        <v>107</v>
      </c>
      <c r="C153" s="225"/>
      <c r="D153" s="226" t="s">
        <v>71</v>
      </c>
      <c r="E153" s="226" t="s">
        <v>80</v>
      </c>
      <c r="F153" s="226" t="s">
        <v>81</v>
      </c>
      <c r="G153" s="226" t="s">
        <v>82</v>
      </c>
      <c r="H153" s="226" t="s">
        <v>58</v>
      </c>
      <c r="I153" s="226" t="s">
        <v>104</v>
      </c>
      <c r="J153" s="226" t="s">
        <v>105</v>
      </c>
      <c r="K153" s="226" t="s">
        <v>106</v>
      </c>
      <c r="L153" s="226"/>
      <c r="M153" s="279"/>
      <c r="N153" s="280"/>
      <c r="O153" s="280"/>
      <c r="P153" s="280"/>
      <c r="Q153" s="281"/>
      <c r="R153" s="249"/>
      <c r="S153" s="249"/>
      <c r="T153" s="249"/>
      <c r="U153" s="249"/>
      <c r="V153" s="249"/>
      <c r="W153" s="249"/>
      <c r="Y153" s="250"/>
      <c r="Z153" s="250"/>
      <c r="AA153" s="250"/>
      <c r="AB153" s="250"/>
      <c r="AC153" s="250"/>
      <c r="AD153" s="250"/>
      <c r="AE153" s="250"/>
      <c r="AF153" s="250"/>
      <c r="AG153" s="250"/>
      <c r="AH153" s="250"/>
      <c r="AI153" s="250"/>
      <c r="AJ153" s="250"/>
    </row>
    <row r="154" spans="2:47" ht="15.75" thickBot="1">
      <c r="B154" s="282" t="s">
        <v>108</v>
      </c>
      <c r="C154" s="225"/>
      <c r="D154" s="226" t="s">
        <v>71</v>
      </c>
      <c r="E154" s="226" t="s">
        <v>80</v>
      </c>
      <c r="F154" s="226" t="s">
        <v>81</v>
      </c>
      <c r="G154" s="226" t="s">
        <v>82</v>
      </c>
      <c r="H154" s="226" t="s">
        <v>109</v>
      </c>
      <c r="I154" s="226" t="s">
        <v>104</v>
      </c>
      <c r="J154" s="226" t="s">
        <v>105</v>
      </c>
      <c r="K154" s="226" t="s">
        <v>106</v>
      </c>
      <c r="L154" s="226"/>
      <c r="M154" s="283"/>
      <c r="N154" s="284"/>
      <c r="O154" s="284"/>
      <c r="P154" s="284"/>
      <c r="Q154" s="285"/>
      <c r="R154" s="249"/>
      <c r="S154" s="249"/>
      <c r="T154" s="249"/>
      <c r="U154" s="249"/>
      <c r="V154" s="249"/>
      <c r="W154" s="249"/>
      <c r="Y154" s="250"/>
      <c r="Z154" s="250"/>
      <c r="AA154" s="250"/>
      <c r="AB154" s="250"/>
      <c r="AC154" s="250"/>
      <c r="AD154" s="250"/>
      <c r="AE154" s="250"/>
      <c r="AF154" s="250"/>
      <c r="AG154" s="250"/>
      <c r="AH154" s="250"/>
      <c r="AI154" s="250"/>
      <c r="AJ154" s="250"/>
    </row>
    <row r="155" spans="2:47">
      <c r="B155" s="237" t="s">
        <v>110</v>
      </c>
      <c r="C155" s="225"/>
      <c r="D155" s="231" t="s">
        <v>71</v>
      </c>
      <c r="E155" s="231" t="s">
        <v>80</v>
      </c>
      <c r="F155" s="231" t="s">
        <v>90</v>
      </c>
      <c r="G155" s="231" t="s">
        <v>82</v>
      </c>
      <c r="H155" s="231" t="s">
        <v>83</v>
      </c>
      <c r="I155" s="231" t="s">
        <v>84</v>
      </c>
      <c r="J155" s="231" t="s">
        <v>60</v>
      </c>
      <c r="K155" s="231" t="s">
        <v>85</v>
      </c>
      <c r="L155" s="231"/>
      <c r="M155" s="286"/>
      <c r="N155" s="287"/>
      <c r="O155" s="287"/>
      <c r="P155" s="287"/>
      <c r="Q155" s="288"/>
      <c r="R155" s="229"/>
      <c r="S155" s="229"/>
      <c r="T155" s="229"/>
      <c r="U155" s="229"/>
      <c r="V155" s="229"/>
      <c r="W155" s="229"/>
      <c r="Y155" s="230"/>
      <c r="Z155" s="230"/>
      <c r="AA155" s="230"/>
      <c r="AB155" s="230"/>
      <c r="AC155" s="230"/>
      <c r="AD155" s="230"/>
      <c r="AE155" s="230"/>
      <c r="AF155" s="230"/>
      <c r="AG155" s="230"/>
      <c r="AH155" s="230"/>
      <c r="AI155" s="230"/>
      <c r="AJ155" s="230"/>
      <c r="AK155" s="230"/>
      <c r="AL155" s="230"/>
      <c r="AM155" s="230"/>
      <c r="AN155" s="230"/>
      <c r="AO155" s="289"/>
    </row>
    <row r="156" spans="2:47">
      <c r="B156" s="290" t="s">
        <v>111</v>
      </c>
      <c r="C156" s="225"/>
      <c r="D156" s="231" t="s">
        <v>71</v>
      </c>
      <c r="E156" s="231" t="s">
        <v>80</v>
      </c>
      <c r="F156" s="231" t="s">
        <v>90</v>
      </c>
      <c r="G156" s="231" t="s">
        <v>82</v>
      </c>
      <c r="H156" s="231" t="s">
        <v>88</v>
      </c>
      <c r="I156" s="231" t="s">
        <v>84</v>
      </c>
      <c r="J156" s="231" t="s">
        <v>60</v>
      </c>
      <c r="K156" s="231" t="s">
        <v>85</v>
      </c>
      <c r="L156" s="231"/>
      <c r="M156" s="291"/>
      <c r="N156" s="292"/>
      <c r="O156" s="292"/>
      <c r="P156" s="292"/>
      <c r="Q156" s="293"/>
      <c r="R156" s="229"/>
      <c r="S156" s="229"/>
      <c r="T156" s="229"/>
      <c r="U156" s="229"/>
      <c r="V156" s="229"/>
      <c r="W156" s="229"/>
      <c r="Y156" s="230"/>
      <c r="Z156" s="230"/>
      <c r="AA156" s="230"/>
      <c r="AB156" s="230"/>
      <c r="AC156" s="230"/>
      <c r="AD156" s="230"/>
      <c r="AE156" s="230"/>
      <c r="AF156" s="230"/>
      <c r="AG156" s="230"/>
      <c r="AH156" s="230"/>
      <c r="AI156" s="230"/>
      <c r="AJ156" s="230"/>
      <c r="AK156" s="230"/>
      <c r="AL156" s="230"/>
      <c r="AM156" s="230"/>
      <c r="AN156" s="230"/>
      <c r="AO156" s="289"/>
    </row>
    <row r="157" spans="2:47" ht="15.75" thickBot="1">
      <c r="B157" s="294" t="s">
        <v>112</v>
      </c>
      <c r="C157" s="225"/>
      <c r="D157" s="226" t="s">
        <v>71</v>
      </c>
      <c r="E157" s="226" t="s">
        <v>80</v>
      </c>
      <c r="F157" s="226" t="s">
        <v>90</v>
      </c>
      <c r="G157" s="226" t="s">
        <v>113</v>
      </c>
      <c r="H157" s="226" t="s">
        <v>109</v>
      </c>
      <c r="I157" s="226" t="s">
        <v>104</v>
      </c>
      <c r="J157" s="226" t="s">
        <v>105</v>
      </c>
      <c r="K157" s="226" t="s">
        <v>106</v>
      </c>
      <c r="L157" s="226"/>
      <c r="M157" s="295"/>
      <c r="N157" s="296"/>
      <c r="O157" s="296"/>
      <c r="P157" s="296"/>
      <c r="Q157" s="297"/>
      <c r="R157" s="229"/>
      <c r="S157" s="229"/>
      <c r="T157" s="229"/>
      <c r="U157" s="229"/>
      <c r="V157" s="229"/>
      <c r="W157" s="229"/>
      <c r="Y157" s="230"/>
      <c r="Z157" s="230"/>
      <c r="AA157" s="230"/>
      <c r="AB157" s="230"/>
      <c r="AC157" s="230"/>
      <c r="AD157" s="230"/>
      <c r="AE157" s="230"/>
      <c r="AF157" s="230"/>
      <c r="AG157" s="230"/>
      <c r="AH157" s="230"/>
      <c r="AI157" s="230"/>
      <c r="AJ157" s="230"/>
      <c r="AK157" s="230"/>
      <c r="AL157" s="230"/>
      <c r="AM157" s="230"/>
      <c r="AN157" s="230"/>
      <c r="AO157" s="289"/>
    </row>
    <row r="158" spans="2:47">
      <c r="B158" s="274" t="s">
        <v>114</v>
      </c>
      <c r="C158" s="212"/>
      <c r="D158" s="226" t="s">
        <v>71</v>
      </c>
      <c r="E158" s="226" t="s">
        <v>80</v>
      </c>
      <c r="F158" s="226" t="s">
        <v>93</v>
      </c>
      <c r="G158" s="226" t="s">
        <v>94</v>
      </c>
      <c r="H158" s="226" t="s">
        <v>95</v>
      </c>
      <c r="I158" s="226" t="s">
        <v>115</v>
      </c>
      <c r="J158" s="226" t="s">
        <v>105</v>
      </c>
      <c r="K158" s="226" t="s">
        <v>106</v>
      </c>
      <c r="L158" s="226"/>
      <c r="M158" s="275"/>
      <c r="N158" s="276"/>
      <c r="O158" s="276"/>
      <c r="P158" s="276"/>
      <c r="Q158" s="277"/>
      <c r="R158" s="249"/>
      <c r="S158" s="249"/>
      <c r="T158" s="249"/>
      <c r="U158" s="249"/>
      <c r="V158" s="249"/>
      <c r="W158" s="249"/>
      <c r="Y158" s="250"/>
      <c r="Z158" s="250"/>
      <c r="AA158" s="250"/>
      <c r="AB158" s="250"/>
      <c r="AC158" s="250"/>
      <c r="AD158" s="250"/>
      <c r="AE158" s="250"/>
      <c r="AF158" s="250"/>
      <c r="AG158" s="250"/>
      <c r="AH158" s="250"/>
      <c r="AI158" s="250"/>
      <c r="AJ158" s="250"/>
    </row>
    <row r="159" spans="2:47">
      <c r="B159" s="278" t="s">
        <v>116</v>
      </c>
      <c r="C159" s="212"/>
      <c r="D159" s="226" t="s">
        <v>71</v>
      </c>
      <c r="E159" s="226" t="s">
        <v>80</v>
      </c>
      <c r="F159" s="226" t="s">
        <v>93</v>
      </c>
      <c r="G159" s="226" t="s">
        <v>94</v>
      </c>
      <c r="H159" s="226" t="s">
        <v>98</v>
      </c>
      <c r="I159" s="226" t="s">
        <v>115</v>
      </c>
      <c r="J159" s="226" t="s">
        <v>105</v>
      </c>
      <c r="K159" s="226" t="s">
        <v>106</v>
      </c>
      <c r="L159" s="226"/>
      <c r="M159" s="279"/>
      <c r="N159" s="280"/>
      <c r="O159" s="280"/>
      <c r="P159" s="280"/>
      <c r="Q159" s="281"/>
      <c r="R159" s="249"/>
      <c r="S159" s="249"/>
      <c r="T159" s="249"/>
      <c r="U159" s="249"/>
      <c r="V159" s="249"/>
      <c r="W159" s="249"/>
      <c r="Y159" s="250"/>
      <c r="Z159" s="250"/>
      <c r="AA159" s="250"/>
      <c r="AB159" s="250"/>
      <c r="AC159" s="250"/>
      <c r="AD159" s="250"/>
      <c r="AE159" s="250"/>
      <c r="AF159" s="250"/>
      <c r="AG159" s="250"/>
      <c r="AH159" s="250"/>
      <c r="AI159" s="250"/>
      <c r="AJ159" s="250"/>
    </row>
    <row r="160" spans="2:47" ht="15.75" thickBot="1">
      <c r="B160" s="256" t="s">
        <v>117</v>
      </c>
      <c r="C160" s="257"/>
      <c r="D160" s="258" t="s">
        <v>71</v>
      </c>
      <c r="E160" s="258" t="s">
        <v>80</v>
      </c>
      <c r="F160" s="258" t="s">
        <v>93</v>
      </c>
      <c r="G160" s="258" t="s">
        <v>94</v>
      </c>
      <c r="H160" s="258" t="s">
        <v>100</v>
      </c>
      <c r="I160" s="258" t="s">
        <v>115</v>
      </c>
      <c r="J160" s="258" t="s">
        <v>105</v>
      </c>
      <c r="K160" s="258" t="s">
        <v>106</v>
      </c>
      <c r="L160" s="258"/>
      <c r="M160" s="298"/>
      <c r="N160" s="299"/>
      <c r="O160" s="299"/>
      <c r="P160" s="299"/>
      <c r="Q160" s="300"/>
      <c r="R160" s="249"/>
      <c r="S160" s="249"/>
      <c r="T160" s="249"/>
      <c r="U160" s="249"/>
      <c r="V160" s="249"/>
      <c r="W160" s="249"/>
      <c r="Y160" s="250"/>
      <c r="Z160" s="250"/>
      <c r="AA160" s="250"/>
      <c r="AB160" s="250"/>
      <c r="AC160" s="250"/>
      <c r="AD160" s="250"/>
      <c r="AE160" s="250"/>
      <c r="AF160" s="250"/>
      <c r="AG160" s="250"/>
      <c r="AH160" s="250"/>
      <c r="AI160" s="250"/>
      <c r="AJ160" s="250"/>
    </row>
    <row r="162" spans="2:59">
      <c r="AW162" s="109"/>
      <c r="AX162" s="109"/>
      <c r="AY162" s="109"/>
      <c r="AZ162" s="109"/>
      <c r="BA162" s="109"/>
      <c r="BB162" s="109"/>
      <c r="BC162" s="109"/>
    </row>
    <row r="163" spans="2:59">
      <c r="B163" s="109"/>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c r="AA163" s="109"/>
      <c r="AB163" s="109"/>
      <c r="AC163" s="109"/>
      <c r="AD163" s="109"/>
      <c r="AE163" s="109"/>
      <c r="AF163" s="109"/>
      <c r="AG163" s="109"/>
      <c r="AH163" s="109"/>
      <c r="AI163" s="109"/>
      <c r="AJ163" s="109"/>
      <c r="AK163" s="109"/>
      <c r="AL163" s="109"/>
      <c r="AM163" s="109"/>
      <c r="AN163" s="109"/>
      <c r="AO163" s="109"/>
      <c r="AW163" s="109"/>
      <c r="AX163" s="109"/>
      <c r="AY163" s="109"/>
      <c r="AZ163" s="109"/>
      <c r="BA163" s="109"/>
      <c r="BB163" s="109"/>
      <c r="BC163" s="109"/>
    </row>
    <row r="164" spans="2:59">
      <c r="B164" s="109"/>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c r="Z164" s="109"/>
      <c r="AA164" s="109"/>
      <c r="AB164" s="109"/>
      <c r="AC164" s="109"/>
      <c r="AD164" s="109"/>
      <c r="AE164" s="109"/>
      <c r="AF164" s="109"/>
      <c r="AG164" s="109"/>
      <c r="AH164" s="109"/>
      <c r="AI164" s="109"/>
      <c r="AJ164" s="109"/>
      <c r="AK164" s="109"/>
      <c r="AL164" s="109"/>
      <c r="AM164" s="109"/>
      <c r="AN164" s="109"/>
      <c r="AO164" s="109"/>
      <c r="AW164" s="109"/>
      <c r="AX164" s="109"/>
      <c r="AY164" s="109"/>
      <c r="AZ164" s="109"/>
      <c r="BA164" s="109"/>
      <c r="BB164" s="109"/>
      <c r="BC164" s="109"/>
    </row>
    <row r="165" spans="2:59">
      <c r="B165" s="109"/>
      <c r="C165" s="109"/>
      <c r="D165" s="109"/>
      <c r="E165" s="109"/>
      <c r="F165" s="109"/>
      <c r="G165" s="109"/>
      <c r="H165" s="109"/>
      <c r="I165" s="109"/>
      <c r="J165" s="109"/>
      <c r="K165" s="109"/>
      <c r="L165" s="109"/>
      <c r="M165" s="109"/>
      <c r="N165" s="109"/>
      <c r="O165" s="109"/>
      <c r="P165" s="109"/>
      <c r="Q165" s="109"/>
      <c r="R165" s="109"/>
      <c r="S165" s="109"/>
      <c r="T165" s="109"/>
      <c r="U165" s="109"/>
      <c r="V165" s="109"/>
      <c r="W165" s="109"/>
      <c r="X165" s="109"/>
      <c r="Y165" s="109"/>
      <c r="Z165" s="109"/>
      <c r="AA165" s="109"/>
      <c r="AB165" s="109"/>
      <c r="AC165" s="109"/>
      <c r="AD165" s="109"/>
      <c r="AE165" s="109"/>
      <c r="AF165" s="109"/>
      <c r="AG165" s="109"/>
      <c r="AH165" s="109"/>
      <c r="AI165" s="109"/>
      <c r="AJ165" s="109"/>
      <c r="AK165" s="109"/>
      <c r="AL165" s="109"/>
      <c r="AM165" s="109"/>
      <c r="AN165" s="109"/>
      <c r="AO165" s="109"/>
      <c r="AW165" s="109"/>
      <c r="AX165" s="109"/>
      <c r="AY165" s="109"/>
      <c r="AZ165" s="109"/>
      <c r="BA165" s="109"/>
      <c r="BB165" s="109"/>
      <c r="BC165" s="109"/>
    </row>
    <row r="166" spans="2:59">
      <c r="B166" s="109"/>
      <c r="C166" s="109"/>
      <c r="D166" s="109"/>
      <c r="E166" s="109"/>
      <c r="F166" s="109"/>
      <c r="G166" s="109"/>
      <c r="H166" s="109"/>
      <c r="I166" s="109"/>
      <c r="J166" s="109"/>
      <c r="K166" s="109"/>
      <c r="L166" s="109"/>
      <c r="M166" s="109"/>
      <c r="N166" s="109"/>
      <c r="O166" s="109"/>
      <c r="P166" s="109"/>
      <c r="Q166" s="109"/>
      <c r="R166" s="109"/>
      <c r="S166" s="109"/>
      <c r="T166" s="109"/>
      <c r="U166" s="109"/>
      <c r="V166" s="109"/>
      <c r="W166" s="109"/>
      <c r="X166" s="109"/>
      <c r="Y166" s="109"/>
      <c r="Z166" s="109"/>
      <c r="AA166" s="109"/>
      <c r="AB166" s="109"/>
      <c r="AC166" s="109"/>
      <c r="AD166" s="109"/>
      <c r="AE166" s="109"/>
      <c r="AF166" s="109"/>
      <c r="AG166" s="109"/>
      <c r="AH166" s="109"/>
      <c r="AI166" s="109"/>
      <c r="AJ166" s="109"/>
      <c r="AK166" s="109"/>
      <c r="AL166" s="109"/>
      <c r="AM166" s="109"/>
      <c r="AN166" s="109"/>
      <c r="AO166" s="109"/>
      <c r="AW166" s="109"/>
      <c r="AX166" s="109"/>
      <c r="AY166" s="109"/>
      <c r="AZ166" s="109"/>
      <c r="BA166" s="109"/>
      <c r="BB166" s="109"/>
      <c r="BC166" s="109"/>
    </row>
    <row r="167" spans="2:59">
      <c r="B167" s="109"/>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c r="Z167" s="109"/>
      <c r="AA167" s="109"/>
      <c r="AB167" s="109"/>
      <c r="AC167" s="109"/>
      <c r="AD167" s="109"/>
      <c r="AE167" s="109"/>
      <c r="AF167" s="109"/>
      <c r="AG167" s="109"/>
      <c r="AH167" s="109"/>
      <c r="AI167" s="109"/>
      <c r="AJ167" s="109"/>
      <c r="AK167" s="109"/>
      <c r="AL167" s="109"/>
      <c r="AM167" s="109"/>
      <c r="AN167" s="109"/>
      <c r="AO167" s="109"/>
      <c r="AQ167" s="109"/>
      <c r="AR167" s="109"/>
      <c r="AS167" s="109"/>
      <c r="AT167" s="109"/>
      <c r="AU167" s="109"/>
      <c r="AV167" s="109"/>
      <c r="AW167" s="109"/>
      <c r="AX167" s="109"/>
      <c r="AY167" s="109"/>
      <c r="AZ167" s="109"/>
      <c r="BA167" s="109"/>
      <c r="BB167" s="109"/>
      <c r="BC167" s="109"/>
    </row>
    <row r="168" spans="2:59" ht="15.75">
      <c r="B168" s="11" t="s">
        <v>118</v>
      </c>
      <c r="C168" s="11"/>
      <c r="D168" s="11"/>
      <c r="E168" s="11"/>
      <c r="F168" s="11"/>
      <c r="G168" s="11"/>
      <c r="H168" s="11"/>
      <c r="I168" s="11"/>
      <c r="J168" s="11"/>
      <c r="K168" s="11"/>
      <c r="L168" s="11"/>
      <c r="M168" s="11"/>
      <c r="N168" s="109"/>
      <c r="O168" s="109"/>
      <c r="P168" s="109"/>
      <c r="Q168" s="109"/>
      <c r="R168" s="109"/>
      <c r="S168" s="109"/>
      <c r="T168" s="109"/>
      <c r="U168" s="109"/>
      <c r="V168" s="109"/>
      <c r="W168" s="109"/>
      <c r="X168" s="109"/>
      <c r="Y168" s="109"/>
      <c r="Z168" s="109"/>
      <c r="AA168" s="109"/>
      <c r="AB168" s="109"/>
      <c r="AC168" s="109"/>
      <c r="AD168" s="109"/>
      <c r="AE168" s="109"/>
      <c r="AF168" s="109"/>
      <c r="AG168" s="109"/>
      <c r="AH168" s="109"/>
      <c r="AI168" s="109"/>
      <c r="AJ168" s="109"/>
      <c r="AK168" s="109"/>
      <c r="AL168" s="109"/>
      <c r="AM168" s="109"/>
      <c r="AN168" s="109"/>
      <c r="AO168" s="109"/>
      <c r="AP168" s="109"/>
      <c r="AQ168" s="109"/>
      <c r="AR168" s="109"/>
      <c r="AS168" s="109"/>
      <c r="AT168" s="109"/>
      <c r="AU168" s="109"/>
      <c r="AV168" s="109"/>
      <c r="AW168" s="109"/>
      <c r="AX168" s="109"/>
      <c r="AY168" s="109"/>
      <c r="AZ168" s="109"/>
      <c r="BA168" s="109"/>
      <c r="BB168" s="109"/>
      <c r="BC168" s="109"/>
      <c r="BD168" s="109"/>
    </row>
    <row r="169" spans="2:59" ht="15.75" thickBot="1">
      <c r="B169" s="301"/>
      <c r="C169" s="301"/>
      <c r="D169" s="301"/>
      <c r="E169" s="301"/>
      <c r="F169" s="301"/>
      <c r="G169" s="301"/>
      <c r="H169" s="301"/>
      <c r="I169" s="301"/>
      <c r="J169" s="301"/>
      <c r="K169" s="301"/>
      <c r="L169" s="301"/>
      <c r="M169" s="301"/>
      <c r="N169" s="302"/>
      <c r="O169" s="302"/>
      <c r="P169" s="302"/>
      <c r="Q169" s="302"/>
      <c r="R169" s="302"/>
      <c r="S169" s="303"/>
      <c r="T169" s="303"/>
      <c r="U169" s="303"/>
      <c r="V169" s="303"/>
      <c r="W169" s="303"/>
      <c r="X169" s="303"/>
      <c r="Y169" s="303"/>
      <c r="Z169" s="303"/>
      <c r="AA169" s="302"/>
      <c r="AB169" s="302"/>
      <c r="AC169" s="302"/>
      <c r="AD169" s="302"/>
      <c r="AE169" s="302"/>
      <c r="AF169" s="302"/>
      <c r="AG169" s="302"/>
      <c r="AH169" s="302"/>
      <c r="AI169" s="302"/>
      <c r="AJ169" s="302"/>
      <c r="AK169" s="109"/>
      <c r="AL169" s="109"/>
      <c r="AM169" s="109"/>
      <c r="AN169" s="109"/>
      <c r="AO169" s="109"/>
      <c r="AP169" s="109"/>
      <c r="AQ169" s="109"/>
      <c r="AR169" s="109"/>
      <c r="AS169" s="109"/>
      <c r="AT169" s="109"/>
      <c r="AU169" s="109"/>
      <c r="AV169" s="109"/>
      <c r="AW169" s="109"/>
      <c r="AX169" s="109"/>
      <c r="AY169" s="109"/>
      <c r="AZ169" s="109"/>
      <c r="BA169" s="109"/>
      <c r="BB169" s="109"/>
      <c r="BC169" s="109"/>
      <c r="BD169" s="109"/>
    </row>
    <row r="170" spans="2:59">
      <c r="B170" s="304" t="s">
        <v>119</v>
      </c>
      <c r="C170" s="305"/>
      <c r="D170" s="305"/>
      <c r="E170" s="305"/>
      <c r="F170" s="305"/>
      <c r="G170" s="305"/>
      <c r="H170" s="305"/>
      <c r="I170" s="305"/>
      <c r="J170" s="305"/>
      <c r="K170" s="305"/>
      <c r="L170" s="305"/>
      <c r="M170" s="306" t="str">
        <f t="array" ref="M170:Q170">Years</f>
        <v>2008/09</v>
      </c>
      <c r="N170" s="306" t="str">
        <v>2009/10</v>
      </c>
      <c r="O170" s="306" t="str">
        <v>2010/11</v>
      </c>
      <c r="P170" s="306" t="str">
        <v>2011/12</v>
      </c>
      <c r="Q170" s="307" t="str">
        <v>2012/13</v>
      </c>
      <c r="R170" s="308"/>
      <c r="S170" s="308"/>
      <c r="T170" s="308"/>
      <c r="U170" s="308"/>
      <c r="V170" s="308"/>
      <c r="W170" s="308"/>
      <c r="X170" s="308"/>
      <c r="Y170" s="308"/>
      <c r="Z170" s="309"/>
      <c r="AA170" s="309"/>
      <c r="AB170" s="309"/>
      <c r="AC170" s="309"/>
      <c r="AD170" s="309"/>
      <c r="AE170" s="309"/>
      <c r="AF170" s="309"/>
      <c r="AG170" s="309"/>
      <c r="AH170" s="309"/>
      <c r="AI170" s="309"/>
      <c r="AJ170" s="109"/>
      <c r="AK170" s="109"/>
      <c r="AL170" s="109"/>
      <c r="AM170" s="109"/>
      <c r="AN170" s="109"/>
      <c r="AO170" s="109"/>
      <c r="AP170" s="109"/>
      <c r="AQ170" s="109"/>
      <c r="AR170" s="109"/>
      <c r="AS170" s="109"/>
      <c r="AT170" s="109"/>
      <c r="AU170" s="109"/>
      <c r="AV170" s="109"/>
      <c r="AW170" s="109"/>
      <c r="AX170" s="109"/>
      <c r="AY170" s="109"/>
      <c r="AZ170" s="109"/>
      <c r="BA170" s="109"/>
      <c r="BB170" s="109"/>
      <c r="BC170" s="109"/>
    </row>
    <row r="171" spans="2:59" ht="15.75" thickBot="1">
      <c r="B171" s="310" t="s">
        <v>120</v>
      </c>
      <c r="C171" s="311"/>
      <c r="D171" s="311"/>
      <c r="E171" s="311"/>
      <c r="F171" s="311"/>
      <c r="G171" s="311"/>
      <c r="H171" s="311"/>
      <c r="I171" s="311"/>
      <c r="J171" s="311"/>
      <c r="K171" s="311"/>
      <c r="L171" s="311"/>
      <c r="M171" s="312" t="s">
        <v>121</v>
      </c>
      <c r="N171" s="312" t="s">
        <v>121</v>
      </c>
      <c r="O171" s="312" t="s">
        <v>121</v>
      </c>
      <c r="P171" s="312" t="s">
        <v>121</v>
      </c>
      <c r="Q171" s="313" t="s">
        <v>121</v>
      </c>
      <c r="R171" s="314"/>
      <c r="S171" s="314"/>
      <c r="T171" s="314"/>
      <c r="U171" s="314"/>
      <c r="V171" s="314"/>
      <c r="W171" s="314"/>
      <c r="X171" s="314"/>
      <c r="Y171" s="314"/>
      <c r="Z171" s="315"/>
      <c r="AA171" s="315"/>
      <c r="AB171" s="315"/>
      <c r="AC171" s="315"/>
      <c r="AD171" s="315"/>
      <c r="AE171" s="315"/>
      <c r="AF171" s="315"/>
      <c r="AG171" s="315"/>
      <c r="AH171" s="315"/>
      <c r="AI171" s="315"/>
      <c r="AJ171" s="109"/>
      <c r="AK171" s="109"/>
      <c r="AL171" s="109"/>
      <c r="AM171" s="109"/>
      <c r="AN171" s="109"/>
      <c r="AO171" s="109"/>
      <c r="AP171" s="109"/>
      <c r="AQ171" s="109"/>
      <c r="AR171" s="109"/>
      <c r="AS171" s="109"/>
      <c r="AT171" s="109"/>
      <c r="AU171" s="109"/>
      <c r="AV171" s="109"/>
      <c r="AW171" s="109"/>
      <c r="AX171" s="109"/>
      <c r="AY171" s="109"/>
      <c r="AZ171" s="109"/>
      <c r="BA171" s="109"/>
      <c r="BB171" s="109"/>
      <c r="BC171" s="109"/>
    </row>
    <row r="172" spans="2:59" ht="15.75">
      <c r="B172" s="316" t="s">
        <v>122</v>
      </c>
      <c r="C172" s="317"/>
      <c r="D172" s="317"/>
      <c r="E172" s="317"/>
      <c r="F172" s="317"/>
      <c r="G172" s="317"/>
      <c r="H172" s="317"/>
      <c r="I172" s="317"/>
      <c r="J172" s="317"/>
      <c r="K172" s="317"/>
      <c r="L172" s="317"/>
      <c r="M172" s="318"/>
      <c r="N172" s="318"/>
      <c r="O172" s="318"/>
      <c r="P172" s="318"/>
      <c r="Q172" s="319"/>
      <c r="R172" s="320"/>
      <c r="S172" s="320"/>
      <c r="T172" s="320"/>
      <c r="U172" s="320"/>
      <c r="V172" s="320"/>
      <c r="W172" s="320"/>
      <c r="X172" s="320"/>
      <c r="Y172" s="320"/>
      <c r="Z172" s="321"/>
      <c r="AA172" s="321"/>
      <c r="AB172" s="321"/>
      <c r="AC172" s="321"/>
      <c r="AD172" s="321"/>
      <c r="AE172" s="321"/>
      <c r="AF172" s="321"/>
      <c r="AG172" s="321"/>
      <c r="AH172" s="321"/>
      <c r="AI172" s="321"/>
      <c r="AJ172" s="109"/>
      <c r="AK172" s="109"/>
      <c r="AL172" s="109"/>
      <c r="AM172" s="109"/>
      <c r="AN172" s="109"/>
      <c r="AO172" s="109"/>
      <c r="AP172" s="109"/>
      <c r="AQ172" s="109"/>
      <c r="AV172" s="109"/>
      <c r="AW172" s="109"/>
      <c r="AX172" s="109"/>
      <c r="AY172" s="109"/>
      <c r="AZ172" s="109"/>
      <c r="BA172" s="109"/>
      <c r="BB172" s="109"/>
      <c r="BC172" s="109"/>
      <c r="BD172" s="109"/>
      <c r="BE172" s="109"/>
      <c r="BF172" s="109"/>
      <c r="BG172" s="109"/>
    </row>
    <row r="173" spans="2:59" ht="15.75">
      <c r="B173" s="316" t="s">
        <v>123</v>
      </c>
      <c r="C173" s="317"/>
      <c r="D173" s="317"/>
      <c r="E173" s="317"/>
      <c r="F173" s="317"/>
      <c r="G173" s="317"/>
      <c r="H173" s="317"/>
      <c r="I173" s="317"/>
      <c r="J173" s="317"/>
      <c r="K173" s="317"/>
      <c r="L173" s="317"/>
      <c r="M173" s="318"/>
      <c r="N173" s="318"/>
      <c r="O173" s="318"/>
      <c r="P173" s="318"/>
      <c r="Q173" s="319"/>
      <c r="R173" s="320"/>
      <c r="S173" s="320"/>
      <c r="T173" s="320"/>
      <c r="U173" s="320"/>
      <c r="V173" s="320"/>
      <c r="W173" s="320"/>
      <c r="X173" s="320"/>
      <c r="Y173" s="320"/>
      <c r="Z173" s="321"/>
      <c r="AA173" s="321"/>
      <c r="AB173" s="321"/>
      <c r="AC173" s="321"/>
      <c r="AD173" s="321"/>
      <c r="AE173" s="321"/>
      <c r="AF173" s="321"/>
      <c r="AG173" s="321"/>
      <c r="AH173" s="321"/>
      <c r="AI173" s="321"/>
      <c r="AJ173" s="109"/>
      <c r="AK173" s="109"/>
      <c r="AL173" s="109"/>
      <c r="AM173" s="109"/>
      <c r="AN173" s="109"/>
      <c r="AO173" s="109"/>
      <c r="AP173" s="109"/>
      <c r="AQ173" s="109"/>
    </row>
    <row r="174" spans="2:59" ht="33" customHeight="1">
      <c r="B174" s="322" t="s">
        <v>82</v>
      </c>
      <c r="C174" s="323"/>
      <c r="D174" s="323"/>
      <c r="E174" s="323"/>
      <c r="F174" s="323"/>
      <c r="G174" s="323"/>
      <c r="H174" s="323"/>
      <c r="I174" s="323"/>
      <c r="J174" s="323"/>
      <c r="K174" s="323"/>
      <c r="L174" s="323"/>
      <c r="M174" s="318"/>
      <c r="N174" s="318"/>
      <c r="O174" s="318"/>
      <c r="P174" s="318"/>
      <c r="Q174" s="319"/>
      <c r="R174" s="320"/>
      <c r="S174" s="320"/>
      <c r="T174" s="320"/>
      <c r="U174" s="320"/>
      <c r="V174" s="320"/>
      <c r="W174" s="320"/>
      <c r="X174" s="320"/>
      <c r="Y174" s="320"/>
      <c r="Z174" s="321"/>
      <c r="AA174" s="321"/>
      <c r="AB174" s="321"/>
      <c r="AC174" s="321"/>
      <c r="AD174" s="321"/>
      <c r="AE174" s="321"/>
      <c r="AF174" s="321"/>
      <c r="AG174" s="321"/>
      <c r="AH174" s="321"/>
      <c r="AI174" s="321"/>
      <c r="AJ174" s="109"/>
      <c r="AK174" s="109"/>
      <c r="AL174" s="109"/>
      <c r="AM174" s="109"/>
      <c r="AN174" s="109"/>
      <c r="AO174" s="109"/>
      <c r="AP174" s="109"/>
      <c r="AQ174" s="109"/>
    </row>
    <row r="175" spans="2:59" ht="15.75">
      <c r="B175" s="322" t="s">
        <v>124</v>
      </c>
      <c r="C175" s="323"/>
      <c r="D175" s="323"/>
      <c r="E175" s="323"/>
      <c r="F175" s="323"/>
      <c r="G175" s="323"/>
      <c r="H175" s="323"/>
      <c r="I175" s="323"/>
      <c r="J175" s="323"/>
      <c r="K175" s="323"/>
      <c r="L175" s="323"/>
      <c r="M175" s="318"/>
      <c r="N175" s="318"/>
      <c r="O175" s="318"/>
      <c r="P175" s="318"/>
      <c r="Q175" s="319"/>
      <c r="R175" s="320"/>
      <c r="S175" s="320"/>
      <c r="T175" s="320"/>
      <c r="U175" s="320"/>
      <c r="V175" s="320"/>
      <c r="W175" s="320"/>
      <c r="X175" s="320"/>
      <c r="Y175" s="320"/>
      <c r="Z175" s="321"/>
      <c r="AA175" s="321"/>
      <c r="AB175" s="321"/>
      <c r="AC175" s="321"/>
      <c r="AD175" s="321"/>
      <c r="AE175" s="321"/>
      <c r="AF175" s="321"/>
      <c r="AG175" s="321"/>
      <c r="AH175" s="321"/>
      <c r="AI175" s="321"/>
      <c r="AJ175" s="109"/>
      <c r="AK175" s="109"/>
      <c r="AL175" s="109"/>
      <c r="AM175" s="109"/>
      <c r="AN175" s="109"/>
      <c r="AO175" s="109"/>
      <c r="AP175" s="109"/>
      <c r="AQ175" s="109"/>
    </row>
    <row r="176" spans="2:59" ht="15.75">
      <c r="B176" s="316" t="s">
        <v>125</v>
      </c>
      <c r="C176" s="317"/>
      <c r="D176" s="317"/>
      <c r="E176" s="317"/>
      <c r="F176" s="317"/>
      <c r="G176" s="317"/>
      <c r="H176" s="317"/>
      <c r="I176" s="317"/>
      <c r="J176" s="317"/>
      <c r="K176" s="317"/>
      <c r="L176" s="317"/>
      <c r="M176" s="318"/>
      <c r="N176" s="318"/>
      <c r="O176" s="318"/>
      <c r="P176" s="318"/>
      <c r="Q176" s="319"/>
      <c r="R176" s="320"/>
      <c r="S176" s="320"/>
      <c r="T176" s="320"/>
      <c r="U176" s="320"/>
      <c r="V176" s="320"/>
      <c r="W176" s="320"/>
      <c r="X176" s="320"/>
      <c r="Y176" s="320"/>
      <c r="Z176" s="321"/>
      <c r="AA176" s="321"/>
      <c r="AB176" s="321"/>
      <c r="AC176" s="321"/>
      <c r="AD176" s="321"/>
      <c r="AE176" s="321"/>
      <c r="AF176" s="321"/>
      <c r="AG176" s="321"/>
      <c r="AH176" s="321"/>
      <c r="AI176" s="321"/>
      <c r="AJ176" s="109"/>
      <c r="AK176" s="109"/>
      <c r="AL176" s="109"/>
      <c r="AM176" s="109"/>
      <c r="AN176" s="109"/>
      <c r="AO176" s="109"/>
      <c r="AP176" s="109"/>
      <c r="AQ176" s="109"/>
    </row>
    <row r="177" spans="2:43" ht="15.75">
      <c r="B177" s="316" t="s">
        <v>126</v>
      </c>
      <c r="C177" s="317"/>
      <c r="D177" s="317"/>
      <c r="E177" s="317"/>
      <c r="F177" s="317"/>
      <c r="G177" s="317"/>
      <c r="H177" s="317"/>
      <c r="I177" s="317"/>
      <c r="J177" s="317"/>
      <c r="K177" s="317"/>
      <c r="L177" s="317"/>
      <c r="M177" s="318"/>
      <c r="N177" s="318"/>
      <c r="O177" s="318"/>
      <c r="P177" s="318"/>
      <c r="Q177" s="319"/>
      <c r="R177" s="320"/>
      <c r="S177" s="320"/>
      <c r="T177" s="320"/>
      <c r="U177" s="320"/>
      <c r="V177" s="320"/>
      <c r="W177" s="320"/>
      <c r="X177" s="320"/>
      <c r="Y177" s="320"/>
      <c r="Z177" s="321"/>
      <c r="AA177" s="321"/>
      <c r="AB177" s="321"/>
      <c r="AC177" s="321"/>
      <c r="AD177" s="321"/>
      <c r="AE177" s="321"/>
      <c r="AF177" s="321"/>
      <c r="AG177" s="321"/>
      <c r="AH177" s="321"/>
      <c r="AI177" s="321"/>
      <c r="AJ177" s="109"/>
      <c r="AK177" s="109"/>
      <c r="AL177" s="109"/>
      <c r="AM177" s="109"/>
      <c r="AN177" s="109"/>
      <c r="AO177" s="109"/>
      <c r="AP177" s="109"/>
      <c r="AQ177" s="109"/>
    </row>
    <row r="178" spans="2:43" ht="15.75">
      <c r="B178" s="316" t="s">
        <v>113</v>
      </c>
      <c r="C178" s="317"/>
      <c r="D178" s="317"/>
      <c r="E178" s="317"/>
      <c r="F178" s="317"/>
      <c r="G178" s="317"/>
      <c r="H178" s="317"/>
      <c r="I178" s="317"/>
      <c r="J178" s="317"/>
      <c r="K178" s="317"/>
      <c r="L178" s="317"/>
      <c r="M178" s="318"/>
      <c r="N178" s="318"/>
      <c r="O178" s="318"/>
      <c r="P178" s="318"/>
      <c r="Q178" s="319"/>
      <c r="R178" s="320"/>
      <c r="S178" s="320"/>
      <c r="T178" s="320"/>
      <c r="U178" s="320"/>
      <c r="V178" s="320"/>
      <c r="W178" s="320"/>
      <c r="X178" s="320"/>
      <c r="Y178" s="320"/>
      <c r="Z178" s="321"/>
      <c r="AA178" s="321"/>
      <c r="AB178" s="321"/>
      <c r="AC178" s="321"/>
      <c r="AD178" s="321"/>
      <c r="AE178" s="321"/>
      <c r="AF178" s="321"/>
      <c r="AG178" s="321"/>
      <c r="AH178" s="321"/>
      <c r="AI178" s="321"/>
      <c r="AJ178" s="109"/>
      <c r="AK178" s="109"/>
      <c r="AL178" s="109"/>
      <c r="AM178" s="109"/>
      <c r="AN178" s="109"/>
      <c r="AO178" s="109"/>
      <c r="AP178" s="109"/>
      <c r="AQ178" s="109"/>
    </row>
    <row r="179" spans="2:43" ht="15.75">
      <c r="B179" s="316" t="s">
        <v>127</v>
      </c>
      <c r="C179" s="317"/>
      <c r="D179" s="317"/>
      <c r="E179" s="317"/>
      <c r="F179" s="317"/>
      <c r="G179" s="317"/>
      <c r="H179" s="317"/>
      <c r="I179" s="317"/>
      <c r="J179" s="317"/>
      <c r="K179" s="317"/>
      <c r="L179" s="317"/>
      <c r="M179" s="318"/>
      <c r="N179" s="318"/>
      <c r="O179" s="318"/>
      <c r="P179" s="318"/>
      <c r="Q179" s="319"/>
      <c r="R179" s="320"/>
      <c r="S179" s="320"/>
      <c r="T179" s="320"/>
      <c r="U179" s="320"/>
      <c r="V179" s="320"/>
      <c r="W179" s="320"/>
      <c r="X179" s="320"/>
      <c r="Y179" s="320"/>
      <c r="Z179" s="321"/>
      <c r="AA179" s="321"/>
      <c r="AB179" s="321"/>
      <c r="AC179" s="321"/>
      <c r="AD179" s="321"/>
      <c r="AE179" s="321"/>
      <c r="AF179" s="321"/>
      <c r="AG179" s="321"/>
      <c r="AH179" s="321"/>
      <c r="AI179" s="321"/>
      <c r="AO179" s="109"/>
      <c r="AP179" s="109"/>
      <c r="AQ179" s="109"/>
    </row>
    <row r="180" spans="2:43" ht="15" customHeight="1" thickBot="1">
      <c r="B180" s="324" t="s">
        <v>128</v>
      </c>
      <c r="C180" s="325"/>
      <c r="D180" s="325"/>
      <c r="E180" s="325"/>
      <c r="F180" s="325"/>
      <c r="G180" s="325"/>
      <c r="H180" s="325"/>
      <c r="I180" s="325"/>
      <c r="J180" s="325"/>
      <c r="K180" s="325"/>
      <c r="L180" s="325"/>
      <c r="M180" s="326"/>
      <c r="N180" s="326"/>
      <c r="O180" s="326"/>
      <c r="P180" s="326"/>
      <c r="Q180" s="327"/>
      <c r="R180" s="320"/>
      <c r="S180" s="320"/>
      <c r="T180" s="320"/>
      <c r="U180" s="320"/>
      <c r="V180" s="320"/>
      <c r="W180" s="320"/>
      <c r="X180" s="320"/>
      <c r="Y180" s="320"/>
      <c r="Z180" s="321"/>
      <c r="AA180" s="321"/>
      <c r="AB180" s="321"/>
      <c r="AC180" s="321"/>
      <c r="AD180" s="321"/>
      <c r="AE180" s="321"/>
      <c r="AF180" s="321"/>
      <c r="AG180" s="321"/>
      <c r="AH180" s="321"/>
      <c r="AI180" s="321"/>
      <c r="AO180" s="109"/>
    </row>
    <row r="181" spans="2:43" ht="15" customHeight="1"/>
  </sheetData>
  <sheetProtection formatCells="0" insertRows="0"/>
  <mergeCells count="20">
    <mergeCell ref="R72:T72"/>
    <mergeCell ref="U72:W72"/>
    <mergeCell ref="X72:Z72"/>
    <mergeCell ref="AL72:AM72"/>
    <mergeCell ref="AN11:AO11"/>
    <mergeCell ref="R11:S11"/>
    <mergeCell ref="T11:U11"/>
    <mergeCell ref="V11:X11"/>
    <mergeCell ref="Y11:Z11"/>
    <mergeCell ref="AK11:AL11"/>
    <mergeCell ref="B71:Q71"/>
    <mergeCell ref="R71:AM71"/>
    <mergeCell ref="AN71:AO71"/>
    <mergeCell ref="AR71:AS71"/>
    <mergeCell ref="AU71:AV71"/>
    <mergeCell ref="B10:U10"/>
    <mergeCell ref="V10:AO10"/>
    <mergeCell ref="AP10:AQ10"/>
    <mergeCell ref="AT10:AU10"/>
    <mergeCell ref="AW10:AX10"/>
  </mergeCells>
  <dataValidations count="5">
    <dataValidation type="list" allowBlank="1" showInputMessage="1" showErrorMessage="1" error="Please select an item from the drop down list _x000a_     - New substation establishment_x000a_     - Substation upgrade - capacity_x000a_     - Substation upgrade - voltage_x000a_     - Other - specify" sqref="O13:O66">
      <formula1>"New substation establishment,Substation upgrade - capacity,Substation upgrade - voltage,Other - specify"</formula1>
    </dataValidation>
    <dataValidation type="list" allowBlank="1" showInputMessage="1" showErrorMessage="1" error="Please select an item from the drop down list _x000a_     - Subtransmission substation_x000a_     - Zone substation_x000a_     - Switching station_x000a_     - Other - specify" sqref="M13:M66">
      <formula1>"Subtransmission substation,Zone substation,Switching station,Other - specify"</formula1>
    </dataValidation>
    <dataValidation type="list" allowBlank="1" showInputMessage="1" showErrorMessage="1" error="Please select an item from the drop down list " sqref="N74:N129">
      <formula1>$K$1:$W$1</formula1>
    </dataValidation>
    <dataValidation type="list" allowBlank="1" showInputMessage="1" showErrorMessage="1" error="Please select an item from the drop down list _x000a_     - Demand growth_x000a_     - Voltage issues_x000a_     - Reactive power issue_x000a_     - Fault level issues_x000a_     - Safety_x000a_     - Environment_x000a_     - Other - specify" sqref="O74:O129 P13:P66">
      <formula1>"Demand growth,Voltage issues,Reactive power issue,Fault level issues,Safety,Environment,Other - specify"</formula1>
    </dataValidation>
    <dataValidation type="list" allowBlank="1" showInputMessage="1" showErrorMessage="1" error="Please select an item from the drop down list _x000a_     - 132_x000a_     - 66_x000a_     - 33_x000a_     - Other - specify" sqref="P74:P129">
      <formula1>"132,66,Other - specify"</formula1>
    </dataValidation>
  </dataValidations>
  <pageMargins left="0.70866141732283472" right="0.70866141732283472" top="0.74803149606299213" bottom="0.74803149606299213" header="0.31496062992125984" footer="0.31496062992125984"/>
  <pageSetup paperSize="8" scale="27" fitToHeight="0" orientation="landscape" r:id="rId1"/>
  <headerFooter>
    <oddHeader>&amp;C2.3 Augex (Actual) - Real values&amp;REECL 0913 CARIN_T2.3 AGX A1</oddHeader>
    <oddFooter>&amp;R&amp;P/&amp;N</oddFooter>
  </headerFooter>
  <rowBreaks count="1" manualBreakCount="1">
    <brk id="131" max="49" man="1"/>
  </rowBreaks>
  <colBreaks count="1" manualBreakCount="1">
    <brk id="60" max="9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17</vt:i4>
      </vt:variant>
    </vt:vector>
  </HeadingPairs>
  <TitlesOfParts>
    <vt:vector size="26" baseType="lpstr">
      <vt:lpstr>Methodology</vt:lpstr>
      <vt:lpstr>2.3 Augex (C)- Nominal values</vt:lpstr>
      <vt:lpstr>2.3 Augex (E)- Nominal values</vt:lpstr>
      <vt:lpstr>2.3 Augex (A) - Nominal values</vt:lpstr>
      <vt:lpstr>Cost incurred - Nominal Values</vt:lpstr>
      <vt:lpstr>Cost incurred - Real Value</vt:lpstr>
      <vt:lpstr>2.3 Augex (C)- Real values</vt:lpstr>
      <vt:lpstr>2.3 Augex (E)- Real values</vt:lpstr>
      <vt:lpstr>2.3 Augex (A) - Real values</vt:lpstr>
      <vt:lpstr>'2.3 Augex (A) - Nominal values'!Print_Area</vt:lpstr>
      <vt:lpstr>'2.3 Augex (A) - Real values'!Print_Area</vt:lpstr>
      <vt:lpstr>'2.3 Augex (C)- Nominal values'!Print_Area</vt:lpstr>
      <vt:lpstr>'2.3 Augex (C)- Real values'!Print_Area</vt:lpstr>
      <vt:lpstr>'2.3 Augex (E)- Nominal values'!Print_Area</vt:lpstr>
      <vt:lpstr>'2.3 Augex (E)- Real values'!Print_Area</vt:lpstr>
      <vt:lpstr>'Cost incurred - Nominal Values'!Print_Area</vt:lpstr>
      <vt:lpstr>'Cost incurred - Real Value'!Print_Area</vt:lpstr>
      <vt:lpstr>'2.3 Augex (A) - Nominal values'!Print_Titles</vt:lpstr>
      <vt:lpstr>'2.3 Augex (A) - Real values'!Print_Titles</vt:lpstr>
      <vt:lpstr>'2.3 Augex (C)- Nominal values'!Print_Titles</vt:lpstr>
      <vt:lpstr>'2.3 Augex (C)- Real values'!Print_Titles</vt:lpstr>
      <vt:lpstr>'2.3 Augex (E)- Nominal values'!Print_Titles</vt:lpstr>
      <vt:lpstr>'2.3 Augex (E)- Real values'!Print_Titles</vt:lpstr>
      <vt:lpstr>'Cost incurred - Nominal Values'!Print_Titles</vt:lpstr>
      <vt:lpstr>'Cost incurred - Real Value'!Print_Titles</vt:lpstr>
      <vt:lpstr>Years</vt:lpstr>
    </vt:vector>
  </TitlesOfParts>
  <Company>SPARQ Solutions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gholmes</dc:creator>
  <cp:lastModifiedBy>pp053</cp:lastModifiedBy>
  <cp:lastPrinted>2014-06-02T00:53:43Z</cp:lastPrinted>
  <dcterms:created xsi:type="dcterms:W3CDTF">2014-03-21T04:23:39Z</dcterms:created>
  <dcterms:modified xsi:type="dcterms:W3CDTF">2014-06-02T01:11:36Z</dcterms:modified>
</cp:coreProperties>
</file>