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8_Network Safety Services\"/>
    </mc:Choice>
  </mc:AlternateContent>
  <xr:revisionPtr revIDLastSave="0" documentId="13_ncr:1_{5A0375ED-FAF7-4950-8A2E-5A060FB118AF}"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14" i="15" l="1"/>
  <c r="B20" i="9"/>
  <c r="H5" i="17" l="1"/>
  <c r="G5" i="17"/>
  <c r="F5" i="17"/>
  <c r="E5" i="17"/>
  <c r="D5" i="17"/>
  <c r="H4" i="17"/>
  <c r="G4" i="17"/>
  <c r="F4" i="17"/>
  <c r="E4" i="17"/>
  <c r="D4" i="17"/>
  <c r="H3" i="17"/>
  <c r="G3" i="17"/>
  <c r="F3" i="17"/>
  <c r="E3" i="17"/>
  <c r="D3" i="17"/>
  <c r="H2" i="17"/>
  <c r="G2" i="17"/>
  <c r="F2" i="17"/>
  <c r="E2" i="17"/>
  <c r="D2" i="17"/>
  <c r="H1" i="17"/>
  <c r="G1" i="17"/>
  <c r="F1" i="17"/>
  <c r="E1" i="17"/>
  <c r="D1" i="17"/>
  <c r="P7" i="11"/>
  <c r="Q7" i="11" s="1"/>
  <c r="N7" i="11"/>
  <c r="E23" i="17" l="1"/>
  <c r="F23" i="17"/>
  <c r="G23" i="17"/>
  <c r="H23" i="17"/>
  <c r="D23" i="17"/>
  <c r="D21" i="17"/>
  <c r="E21" i="17" s="1"/>
  <c r="F21" i="17" s="1"/>
  <c r="G21" i="17" s="1"/>
  <c r="H21" i="17" s="1"/>
  <c r="E22" i="17"/>
  <c r="F22" i="17" s="1"/>
  <c r="G22" i="17" s="1"/>
  <c r="H22" i="17" s="1"/>
  <c r="D59" i="8"/>
  <c r="E59" i="8"/>
  <c r="F59" i="8"/>
  <c r="G59" i="8"/>
  <c r="C59" i="8"/>
  <c r="I12" i="16"/>
  <c r="G29" i="17" l="1"/>
  <c r="G11" i="17"/>
  <c r="G12" i="17"/>
  <c r="F29" i="17"/>
  <c r="F11" i="17"/>
  <c r="F12" i="17"/>
  <c r="D29" i="17"/>
  <c r="D12" i="17"/>
  <c r="D11" i="17"/>
  <c r="E29" i="17"/>
  <c r="E11" i="17"/>
  <c r="E12" i="17"/>
  <c r="H12" i="17"/>
  <c r="H11" i="17"/>
  <c r="H29" i="17"/>
  <c r="D9" i="8"/>
  <c r="O5" i="17"/>
  <c r="N5" i="17"/>
  <c r="O4" i="17"/>
  <c r="N4" i="17"/>
  <c r="M4" i="17"/>
  <c r="L4" i="17"/>
  <c r="K4" i="17"/>
  <c r="M1" i="17"/>
  <c r="O1" i="17"/>
  <c r="N1" i="17"/>
  <c r="L1" i="17"/>
  <c r="D20" i="17"/>
  <c r="F10" i="17" l="1"/>
  <c r="F8" i="17"/>
  <c r="F9" i="17"/>
  <c r="F27" i="16" s="1"/>
  <c r="H10" i="17"/>
  <c r="H8" i="17"/>
  <c r="H9" i="17"/>
  <c r="D10" i="17"/>
  <c r="D28" i="16" s="1"/>
  <c r="D8" i="17"/>
  <c r="D26" i="16" s="1"/>
  <c r="D9" i="17"/>
  <c r="E10" i="17"/>
  <c r="E28" i="16" s="1"/>
  <c r="E8" i="17"/>
  <c r="E9" i="17"/>
  <c r="E27" i="16" s="1"/>
  <c r="G9" i="17"/>
  <c r="G10" i="17"/>
  <c r="G8" i="17"/>
  <c r="D24" i="17"/>
  <c r="D26" i="17" s="1"/>
  <c r="D14" i="17" s="1"/>
  <c r="E20" i="17"/>
  <c r="D27" i="16"/>
  <c r="D29" i="16"/>
  <c r="C43" i="8" s="1"/>
  <c r="K5" i="17"/>
  <c r="F28" i="16"/>
  <c r="D31" i="16"/>
  <c r="K1" i="17"/>
  <c r="M5" i="17"/>
  <c r="L5" i="17"/>
  <c r="I15" i="13"/>
  <c r="I16" i="13"/>
  <c r="I14" i="13"/>
  <c r="G17" i="13"/>
  <c r="H17" i="13"/>
  <c r="I7" i="13"/>
  <c r="I8" i="13"/>
  <c r="I9" i="13"/>
  <c r="I6" i="13"/>
  <c r="G10" i="13"/>
  <c r="H10" i="13"/>
  <c r="I13" i="15"/>
  <c r="G15" i="15"/>
  <c r="H15" i="15"/>
  <c r="I5" i="15"/>
  <c r="I6" i="15"/>
  <c r="I7" i="15"/>
  <c r="I8" i="15"/>
  <c r="I4" i="15"/>
  <c r="G9" i="15"/>
  <c r="H9" i="15"/>
  <c r="E24" i="17" l="1"/>
  <c r="E26" i="17" s="1"/>
  <c r="E14" i="17" s="1"/>
  <c r="E26" i="16"/>
  <c r="F20" i="17"/>
  <c r="E29" i="16"/>
  <c r="G28" i="16"/>
  <c r="G27" i="16"/>
  <c r="C10" i="16"/>
  <c r="G20" i="17" l="1"/>
  <c r="G26" i="16" s="1"/>
  <c r="F26" i="16"/>
  <c r="F24" i="17"/>
  <c r="F26" i="17" s="1"/>
  <c r="F14" i="17" s="1"/>
  <c r="D43" i="8"/>
  <c r="H27" i="16"/>
  <c r="I27" i="16" s="1"/>
  <c r="H28" i="16"/>
  <c r="I28" i="16" s="1"/>
  <c r="E31" i="16"/>
  <c r="F29" i="16"/>
  <c r="G11" i="16"/>
  <c r="I10" i="16"/>
  <c r="G24" i="17" l="1"/>
  <c r="G26" i="17" s="1"/>
  <c r="G14" i="17" s="1"/>
  <c r="H20" i="17"/>
  <c r="H26" i="16" s="1"/>
  <c r="I26" i="16" s="1"/>
  <c r="E43" i="8"/>
  <c r="F31" i="16"/>
  <c r="G29" i="16"/>
  <c r="H24" i="17" l="1"/>
  <c r="H26" i="17" s="1"/>
  <c r="H14" i="17" s="1"/>
  <c r="F43" i="8"/>
  <c r="H29" i="16"/>
  <c r="G31" i="16"/>
  <c r="G43" i="8" l="1"/>
  <c r="I29" i="16"/>
  <c r="H31" i="16"/>
  <c r="I31" i="16" s="1"/>
  <c r="H11" i="16"/>
  <c r="F15" i="15" l="1"/>
  <c r="E15" i="15"/>
  <c r="D15" i="15"/>
  <c r="I15" i="15" l="1"/>
  <c r="E9" i="15"/>
  <c r="D9" i="15"/>
  <c r="F11" i="16"/>
  <c r="E11" i="16"/>
  <c r="D11" i="16"/>
  <c r="C5" i="16"/>
  <c r="F17" i="13"/>
  <c r="E17" i="13"/>
  <c r="D17" i="13"/>
  <c r="F10" i="13"/>
  <c r="E10" i="13"/>
  <c r="D10" i="13"/>
  <c r="I11" i="16" l="1"/>
  <c r="I10" i="13"/>
  <c r="I17" i="13"/>
  <c r="F9" i="15"/>
  <c r="I9" i="15" l="1"/>
  <c r="D3" i="9" l="1"/>
  <c r="H59" i="8" l="1"/>
  <c r="H43" i="8" l="1"/>
  <c r="D8" i="8" l="1"/>
  <c r="D7" i="8" s="1"/>
  <c r="M3" i="17" l="1"/>
  <c r="F25" i="17"/>
  <c r="F13" i="17" s="1"/>
  <c r="L3" i="17"/>
  <c r="E25" i="17"/>
  <c r="E13" i="17" s="1"/>
  <c r="K3" i="17"/>
  <c r="D25" i="17"/>
  <c r="D13" i="17" s="1"/>
  <c r="G25" i="17"/>
  <c r="G13" i="17" s="1"/>
  <c r="N3" i="17"/>
  <c r="O3" i="17"/>
  <c r="H25" i="17"/>
  <c r="H13" i="17" s="1"/>
  <c r="H27" i="17" l="1"/>
  <c r="H30" i="16"/>
  <c r="G27" i="17"/>
  <c r="G15" i="17" s="1"/>
  <c r="G30" i="16"/>
  <c r="D30" i="16"/>
  <c r="D27" i="17"/>
  <c r="D15" i="17" s="1"/>
  <c r="E30" i="16"/>
  <c r="E27" i="17"/>
  <c r="E15" i="17" s="1"/>
  <c r="F30" i="16"/>
  <c r="F27" i="17"/>
  <c r="F15" i="17" l="1"/>
  <c r="F32" i="16" s="1"/>
  <c r="H15" i="17"/>
  <c r="H32" i="16" s="1"/>
  <c r="D32" i="16"/>
  <c r="D33" i="16" s="1"/>
  <c r="D28" i="17"/>
  <c r="E32" i="16"/>
  <c r="D45" i="8" s="1"/>
  <c r="D47" i="8" s="1"/>
  <c r="E28" i="17"/>
  <c r="E16" i="17" s="1"/>
  <c r="I30" i="16"/>
  <c r="G32" i="16"/>
  <c r="F45" i="8" s="1"/>
  <c r="F47" i="8" s="1"/>
  <c r="G28" i="17"/>
  <c r="G16" i="17" s="1"/>
  <c r="F28" i="17"/>
  <c r="F16" i="17" s="1"/>
  <c r="H28" i="17"/>
  <c r="H16" i="17" s="1"/>
  <c r="G45" i="8" l="1"/>
  <c r="G47" i="8" s="1"/>
  <c r="H33" i="16"/>
  <c r="F33" i="16"/>
  <c r="E45" i="8"/>
  <c r="E47" i="8" s="1"/>
  <c r="D30" i="17"/>
  <c r="D16" i="17"/>
  <c r="E33" i="16"/>
  <c r="C45" i="8"/>
  <c r="G33" i="16"/>
  <c r="F30" i="17"/>
  <c r="F17" i="17" s="1"/>
  <c r="H30" i="17"/>
  <c r="H17" i="17" s="1"/>
  <c r="I32" i="16"/>
  <c r="I33" i="16" s="1"/>
  <c r="G30" i="17"/>
  <c r="G17" i="17" s="1"/>
  <c r="D5" i="16"/>
  <c r="E30" i="17"/>
  <c r="E17" i="17" s="1"/>
  <c r="H45" i="8" l="1"/>
  <c r="H47" i="8" s="1"/>
  <c r="D17" i="17"/>
  <c r="C47" i="8"/>
  <c r="E5" i="16"/>
  <c r="E6" i="16" s="1"/>
  <c r="H5" i="16"/>
  <c r="H6" i="16" s="1"/>
  <c r="G5" i="16"/>
  <c r="G6" i="16" s="1"/>
  <c r="D6" i="16"/>
  <c r="F5" i="16"/>
  <c r="F6" i="16" s="1"/>
  <c r="I5" i="16" l="1"/>
  <c r="I6" i="16" s="1"/>
</calcChain>
</file>

<file path=xl/sharedStrings.xml><?xml version="1.0" encoding="utf-8"?>
<sst xmlns="http://schemas.openxmlformats.org/spreadsheetml/2006/main" count="219" uniqueCount="139">
  <si>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</si>
  <si>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</si>
  <si>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</si>
  <si>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</si>
  <si>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</si>
  <si>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</si>
  <si>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</si>
  <si>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</si>
  <si>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</si>
  <si>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</si>
  <si>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</si>
  <si>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</si>
  <si>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</si>
  <si>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</si>
  <si>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</si>
  <si>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</si>
  <si>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</si>
  <si>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</si>
  <si>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</si>
  <si>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Admin Officer</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</si>
  <si>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</si>
  <si>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</si>
  <si>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</si>
  <si>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</si>
  <si>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</si>
  <si>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</si>
  <si>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</si>
  <si>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</si>
  <si>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</si>
  <si>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</si>
  <si>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</si>
  <si>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</si>
  <si>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</si>
  <si>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</si>
  <si>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</si>
  <si>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</si>
  <si>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</si>
  <si>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</si>
  <si>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</si>
  <si>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</si>
  <si>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</si>
  <si>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</si>
  <si>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</si>
  <si>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</si>
  <si>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</si>
  <si>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</si>
  <si>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</si>
  <si>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</si>
  <si>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</si>
  <si>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</si>
  <si>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</si>
  <si>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</si>
  <si>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</si>
  <si>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</si>
  <si>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</si>
  <si>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</si>
  <si>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</si>
  <si>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</si>
  <si>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</si>
  <si>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</si>
  <si>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</si>
  <si>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</si>
  <si>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</si>
  <si>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</si>
  <si>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Provision of Traffic Control by the DSNP</t>
  </si>
  <si>
    <t>Provision of Traffic Control by the DSNP (quoted service / invoice cost)</t>
  </si>
  <si>
    <t>Provision of Traffic Control by the DSNP (NEW)</t>
  </si>
  <si>
    <t>Network safety services
Examples include:
· provision of traffic control services by the distributor where required
· fitting of tiger tails, high load escort 
· de-energising wires for safe approach (e.g. for tree pruning)
· work undertaken to determine the cause of a customer fault where there may be a safety impact on the network or related component
· Neutral integrity test – where customers request the distributor to investigate the occurrence of mild electric shocks within a customer’s premises to determine whether the fault exists within the customer’s installation or on the network. A fee would be levied where the fault is within the customer’s installation.</t>
  </si>
  <si>
    <t>New Service</t>
  </si>
  <si>
    <t xml:space="preserve">Existing Service Description (2014 - 19) </t>
  </si>
  <si>
    <t>Operating Direct Costs (on IO's, work orders, cost objects, cost centres)</t>
  </si>
  <si>
    <t>*Provision of Traffic Control by DSNP - To be provided by Essential Energy's authorised Traffic Control contractors</t>
  </si>
  <si>
    <t xml:space="preserve"> - </t>
  </si>
  <si>
    <t>Bottom Up Estimation</t>
  </si>
  <si>
    <t>Fixed Fee</t>
  </si>
  <si>
    <t>Projected Volumes for FY2019-24 Regulatory Period</t>
  </si>
  <si>
    <t>Project Code</t>
  </si>
  <si>
    <t>FY21/23</t>
  </si>
  <si>
    <t>FY22/23</t>
  </si>
  <si>
    <t xml:space="preserve">Operating Costs - </t>
  </si>
  <si>
    <t>New Service - Provision of Traffic Control by DSNP</t>
  </si>
  <si>
    <t>Projected Volumes ($)</t>
  </si>
  <si>
    <t>New Service. No historical operating costs available.</t>
  </si>
  <si>
    <t>New Service. No historical revenue available.</t>
  </si>
  <si>
    <t>FY17/18</t>
  </si>
  <si>
    <t>FY18/19</t>
  </si>
  <si>
    <r>
      <t xml:space="preserve">
</t>
    </r>
    <r>
      <rPr>
        <b/>
        <sz val="10"/>
        <color theme="1"/>
        <rFont val="Arial"/>
        <family val="2"/>
      </rPr>
      <t>Provision of Traffic Control by the DSNP</t>
    </r>
    <r>
      <rPr>
        <sz val="10"/>
        <color theme="1"/>
        <rFont val="Arial"/>
        <family val="2"/>
      </rPr>
      <t xml:space="preserve">
Provision of Traffic Control by Essential Energy where deemed required to meet worksite safety requirements. The provision of Traffic Control can be in conjunction with, but in addition to other requested services.</t>
    </r>
  </si>
  <si>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</si>
  <si>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</si>
  <si>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</si>
  <si>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</si>
  <si>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</si>
  <si>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</si>
  <si>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</si>
  <si>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</si>
  <si>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</si>
  <si>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</si>
  <si>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</si>
  <si>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</si>
  <si>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</si>
  <si>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</si>
  <si>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</si>
  <si>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</si>
  <si>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</si>
  <si>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</si>
  <si>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</si>
  <si>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</si>
  <si>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</si>
  <si>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 xml:space="preserve">Estimated have been provided on the work effort that will be required to complete each service.
</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</si>
  <si>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</si>
  <si>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</si>
  <si>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</si>
  <si>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</si>
  <si>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</si>
  <si>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</si>
  <si>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</si>
  <si>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</si>
  <si>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</si>
  <si>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</si>
  <si>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</si>
  <si>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</si>
  <si>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</si>
  <si>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</si>
  <si>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</si>
  <si>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</si>
  <si>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</si>
  <si>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revenue</t>
  </si>
  <si>
    <t>Contractor management eg. T/C 
(Invoice + Overheads) + Margin</t>
  </si>
  <si>
    <t xml:space="preserve">Proposed Fee ($2018/19 - Excl GST)
</t>
  </si>
  <si>
    <t>Overheads rate</t>
  </si>
  <si>
    <t>Margin</t>
  </si>
  <si>
    <t>Contractor management eg. T/C - [Invoice + overheads] + margin</t>
  </si>
  <si>
    <t>Essential Energy will apply an contract management rate of Div + Corp OH's + Margin in addition to T/C invoice.</t>
  </si>
  <si>
    <t>Provision of T/C by Essential Energy is estimated to be at $15,000 per annum / 10 jobs</t>
  </si>
  <si>
    <t>Contractors $</t>
  </si>
  <si>
    <t>Contractor costs</t>
  </si>
  <si>
    <t>Forecast contractor costs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</si>
  <si>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</si>
  <si>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8.3 Provision of Traffic Control by DSNP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</si>
</sst>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quot;$&quot;#,##0"/>
    <numFmt numFmtId="173"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sz val="10"/>
      <color theme="1"/>
      <name val="Arial"/>
      <family val="2"/>
    </font>
    <font>
      <b/>
      <sz val="10"/>
      <color theme="0"/>
      <name val="Arial"/>
      <family val="2"/>
    </font>
    <font>
      <sz val="10"/>
      <color theme="0"/>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92">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4" xfId="0" applyNumberFormat="1" applyFont="1" applyFill="1" applyBorder="1" applyAlignment="1">
      <alignment horizontal="center"/>
    </xf>
    <xf numFmtId="169" fontId="4" fillId="10" borderId="5" xfId="0" applyNumberFormat="1" applyFont="1" applyFill="1" applyBorder="1" applyAlignment="1">
      <alignment horizontal="center"/>
    </xf>
    <xf numFmtId="0" fontId="8" fillId="0" borderId="0" xfId="0" applyFont="1"/>
    <xf numFmtId="0" fontId="8" fillId="0" borderId="2" xfId="0" applyFont="1" applyBorder="1"/>
    <xf numFmtId="169" fontId="8" fillId="0" borderId="1" xfId="0" applyNumberFormat="1" applyFont="1" applyBorder="1" applyAlignment="1">
      <alignment horizontal="center"/>
    </xf>
    <xf numFmtId="169" fontId="2" fillId="0" borderId="0" xfId="0" applyNumberFormat="1" applyFont="1" applyAlignment="1">
      <alignment horizontal="center"/>
    </xf>
    <xf numFmtId="0" fontId="2" fillId="0" borderId="1" xfId="0" applyFont="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11" fillId="0" borderId="6" xfId="0" applyFont="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13"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10" fontId="7" fillId="11" borderId="4" xfId="0" applyNumberFormat="1" applyFont="1" applyFill="1" applyBorder="1" applyAlignment="1">
      <alignment horizontal="center"/>
    </xf>
    <xf numFmtId="0" fontId="9" fillId="4" borderId="4" xfId="0" applyFont="1" applyFill="1" applyBorder="1" applyAlignment="1">
      <alignment horizontal="left"/>
    </xf>
    <xf numFmtId="172" fontId="2" fillId="10" borderId="4" xfId="0" applyNumberFormat="1" applyFont="1" applyFill="1" applyBorder="1"/>
    <xf numFmtId="0" fontId="9" fillId="4" borderId="0" xfId="0" applyFont="1" applyFill="1" applyBorder="1" applyAlignment="1">
      <alignment horizontal="left" vertical="top" wrapText="1"/>
    </xf>
    <xf numFmtId="0" fontId="7" fillId="5" borderId="8" xfId="0" applyFont="1" applyFill="1" applyBorder="1" applyAlignment="1">
      <alignment horizontal="center"/>
    </xf>
    <xf numFmtId="0" fontId="13" fillId="8" borderId="0" xfId="0" applyFont="1" applyFill="1"/>
    <xf numFmtId="0" fontId="14" fillId="8" borderId="0" xfId="0" applyFont="1" applyFill="1"/>
    <xf numFmtId="0" fontId="15" fillId="0" borderId="0" xfId="0" applyFont="1"/>
    <xf numFmtId="0" fontId="16" fillId="0" borderId="0" xfId="0" applyFont="1"/>
    <xf numFmtId="0" fontId="18" fillId="10" borderId="4" xfId="0" applyFont="1" applyFill="1" applyBorder="1" applyAlignment="1">
      <alignment horizontal="left"/>
    </xf>
    <xf numFmtId="0" fontId="16" fillId="10" borderId="4" xfId="0" applyFont="1" applyFill="1" applyBorder="1" applyAlignment="1">
      <alignment wrapText="1"/>
    </xf>
    <xf numFmtId="167" fontId="16" fillId="10" borderId="4" xfId="2" applyNumberFormat="1" applyFont="1" applyFill="1" applyBorder="1"/>
    <xf numFmtId="0" fontId="16" fillId="4" borderId="3" xfId="0"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7" fontId="17" fillId="5" borderId="8" xfId="2" applyNumberFormat="1" applyFont="1" applyFill="1" applyBorder="1"/>
    <xf numFmtId="0" fontId="16" fillId="4" borderId="5" xfId="0" applyFont="1" applyFill="1" applyBorder="1"/>
    <xf numFmtId="3" fontId="16" fillId="10" borderId="4" xfId="0" applyNumberFormat="1" applyFont="1" applyFill="1" applyBorder="1"/>
    <xf numFmtId="0" fontId="16" fillId="4" borderId="5" xfId="0" quotePrefix="1" applyFont="1" applyFill="1" applyBorder="1"/>
    <xf numFmtId="3" fontId="16" fillId="4" borderId="4" xfId="0" applyNumberFormat="1" applyFont="1" applyFill="1" applyBorder="1"/>
    <xf numFmtId="0" fontId="17" fillId="11" borderId="8" xfId="0" applyFont="1" applyFill="1" applyBorder="1"/>
    <xf numFmtId="3" fontId="17" fillId="5" borderId="8" xfId="0" applyNumberFormat="1" applyFont="1" applyFill="1" applyBorder="1"/>
    <xf numFmtId="0" fontId="19" fillId="0" borderId="0" xfId="0" applyFont="1"/>
    <xf numFmtId="0" fontId="17" fillId="5" borderId="6" xfId="0" applyFont="1" applyFill="1" applyBorder="1" applyAlignment="1">
      <alignment horizontal="left"/>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17" fillId="11" borderId="7"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17" fillId="11" borderId="11" xfId="0" applyFont="1" applyFill="1" applyBorder="1" applyAlignment="1">
      <alignment horizontal="left"/>
    </xf>
    <xf numFmtId="0" fontId="21" fillId="0" borderId="0" xfId="0" applyFont="1"/>
    <xf numFmtId="0" fontId="22" fillId="8" borderId="11" xfId="0" applyFont="1" applyFill="1" applyBorder="1"/>
    <xf numFmtId="0" fontId="23" fillId="8" borderId="0" xfId="0" applyFont="1" applyFill="1"/>
    <xf numFmtId="0" fontId="21" fillId="0" borderId="0" xfId="0" applyFont="1" applyFill="1"/>
    <xf numFmtId="0" fontId="24" fillId="9" borderId="4" xfId="0" applyFont="1" applyFill="1" applyBorder="1"/>
    <xf numFmtId="0" fontId="21" fillId="6" borderId="0" xfId="0" applyFont="1" applyFill="1"/>
    <xf numFmtId="0" fontId="24" fillId="9" borderId="9" xfId="0" applyFont="1" applyFill="1" applyBorder="1"/>
    <xf numFmtId="0" fontId="26" fillId="7" borderId="0" xfId="0" applyFont="1" applyFill="1" applyBorder="1" applyAlignment="1">
      <alignment horizontal="center" vertical="center" wrapText="1"/>
    </xf>
    <xf numFmtId="0" fontId="24" fillId="9" borderId="5" xfId="0" applyFont="1" applyFill="1" applyBorder="1"/>
    <xf numFmtId="0" fontId="26" fillId="2" borderId="5" xfId="0" applyFont="1" applyFill="1" applyBorder="1" applyAlignment="1">
      <alignment vertical="center"/>
    </xf>
    <xf numFmtId="0" fontId="27" fillId="7" borderId="0" xfId="0" applyFont="1" applyFill="1" applyBorder="1" applyAlignment="1">
      <alignment horizontal="center" vertical="center"/>
    </xf>
    <xf numFmtId="0" fontId="24" fillId="9" borderId="4" xfId="0" applyFont="1" applyFill="1" applyBorder="1" applyAlignment="1">
      <alignment horizontal="left" vertical="center"/>
    </xf>
    <xf numFmtId="169" fontId="21" fillId="7" borderId="4" xfId="0" applyNumberFormat="1" applyFont="1" applyFill="1" applyBorder="1" applyAlignment="1">
      <alignment horizontal="center"/>
    </xf>
    <xf numFmtId="0" fontId="21" fillId="7" borderId="0" xfId="0" applyFont="1" applyFill="1" applyBorder="1" applyAlignment="1">
      <alignment horizontal="center" vertical="center"/>
    </xf>
    <xf numFmtId="0" fontId="25" fillId="7" borderId="0" xfId="0" applyFont="1" applyFill="1" applyBorder="1" applyAlignment="1">
      <alignment horizontal="left"/>
    </xf>
    <xf numFmtId="0" fontId="22" fillId="8" borderId="5" xfId="0" applyFont="1" applyFill="1" applyBorder="1"/>
    <xf numFmtId="0" fontId="23" fillId="8" borderId="0" xfId="0" applyFont="1" applyFill="1" applyBorder="1"/>
    <xf numFmtId="0" fontId="23" fillId="8" borderId="2" xfId="0" applyFont="1" applyFill="1" applyBorder="1"/>
    <xf numFmtId="0" fontId="21" fillId="7" borderId="0" xfId="0" applyFont="1" applyFill="1" applyBorder="1" applyAlignment="1">
      <alignment horizontal="left" vertical="top" wrapText="1"/>
    </xf>
    <xf numFmtId="0" fontId="22" fillId="8" borderId="0" xfId="0" applyFont="1" applyFill="1"/>
    <xf numFmtId="0" fontId="21" fillId="7" borderId="0" xfId="0" applyFont="1" applyFill="1" applyBorder="1" applyAlignment="1">
      <alignment horizontal="left"/>
    </xf>
    <xf numFmtId="0" fontId="21" fillId="0" borderId="0" xfId="0" applyFont="1" applyAlignment="1">
      <alignment horizontal="left"/>
    </xf>
    <xf numFmtId="0" fontId="21" fillId="7" borderId="0" xfId="0" applyFont="1" applyFill="1" applyBorder="1" applyAlignment="1">
      <alignment horizontal="left" wrapText="1"/>
    </xf>
    <xf numFmtId="0" fontId="21" fillId="0" borderId="0" xfId="0" applyFont="1" applyFill="1" applyBorder="1" applyAlignment="1">
      <alignment horizontal="left"/>
    </xf>
    <xf numFmtId="0" fontId="24" fillId="2" borderId="3" xfId="0" applyFont="1" applyFill="1" applyBorder="1"/>
    <xf numFmtId="0" fontId="21"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7" fontId="28" fillId="0" borderId="0" xfId="2" applyNumberFormat="1" applyFont="1"/>
    <xf numFmtId="167" fontId="24" fillId="2" borderId="7" xfId="2" applyNumberFormat="1" applyFont="1" applyFill="1" applyBorder="1"/>
    <xf numFmtId="10" fontId="21" fillId="0" borderId="0" xfId="1" applyNumberFormat="1" applyFont="1"/>
    <xf numFmtId="10" fontId="21" fillId="0" borderId="0" xfId="0" applyNumberFormat="1" applyFont="1"/>
    <xf numFmtId="170" fontId="21" fillId="0" borderId="0" xfId="1" applyNumberFormat="1" applyFont="1"/>
    <xf numFmtId="0" fontId="22"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8" fontId="28" fillId="0" borderId="0" xfId="3" applyNumberFormat="1" applyFont="1" applyAlignment="1"/>
    <xf numFmtId="171" fontId="24" fillId="2" borderId="7" xfId="2" applyNumberFormat="1" applyFont="1" applyFill="1" applyBorder="1" applyAlignment="1"/>
    <xf numFmtId="168" fontId="30" fillId="0" borderId="0" xfId="3" applyNumberFormat="1" applyFont="1" applyAlignment="1">
      <alignment horizontal="right"/>
    </xf>
    <xf numFmtId="168" fontId="30" fillId="0" borderId="0" xfId="3" applyNumberFormat="1" applyFont="1" applyAlignment="1">
      <alignment horizontal="center" vertical="center"/>
    </xf>
    <xf numFmtId="0" fontId="32" fillId="2" borderId="4" xfId="0" applyFont="1" applyFill="1" applyBorder="1" applyAlignment="1">
      <alignment horizontal="center" vertical="center"/>
    </xf>
    <xf numFmtId="0" fontId="7" fillId="2" borderId="6" xfId="0" applyFont="1" applyFill="1" applyBorder="1"/>
    <xf numFmtId="167" fontId="6" fillId="11" borderId="5" xfId="2" applyNumberFormat="1" applyFont="1" applyFill="1" applyBorder="1"/>
    <xf numFmtId="167" fontId="6" fillId="11" borderId="4" xfId="2" applyNumberFormat="1" applyFont="1" applyFill="1" applyBorder="1"/>
    <xf numFmtId="3" fontId="6" fillId="11" borderId="4" xfId="0" applyNumberFormat="1" applyFont="1" applyFill="1" applyBorder="1"/>
    <xf numFmtId="3" fontId="7" fillId="11" borderId="4" xfId="0" applyNumberFormat="1" applyFont="1" applyFill="1" applyBorder="1"/>
    <xf numFmtId="167" fontId="7" fillId="5" borderId="4" xfId="2"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4" xfId="0" applyFont="1" applyFill="1" applyBorder="1" applyAlignment="1">
      <alignment horizontal="left" vertical="center"/>
    </xf>
    <xf numFmtId="0" fontId="4" fillId="10" borderId="14"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 fontId="4" fillId="10" borderId="8" xfId="3" applyNumberFormat="1" applyFont="1" applyFill="1" applyBorder="1" applyAlignment="1">
      <alignment horizontal="center"/>
    </xf>
    <xf numFmtId="10" fontId="7" fillId="10" borderId="5" xfId="0" applyNumberFormat="1" applyFont="1" applyFill="1" applyBorder="1" applyAlignment="1">
      <alignment horizontal="center"/>
    </xf>
    <xf numFmtId="167" fontId="19" fillId="11" borderId="4" xfId="2" applyNumberFormat="1" applyFont="1" applyFill="1" applyBorder="1"/>
    <xf numFmtId="167" fontId="17" fillId="5" borderId="4" xfId="2" applyNumberFormat="1" applyFont="1" applyFill="1" applyBorder="1"/>
    <xf numFmtId="3" fontId="19" fillId="11" borderId="10" xfId="0" applyNumberFormat="1" applyFont="1" applyFill="1" applyBorder="1"/>
    <xf numFmtId="3" fontId="19" fillId="11" borderId="5" xfId="0" applyNumberFormat="1" applyFont="1" applyFill="1" applyBorder="1"/>
    <xf numFmtId="172" fontId="6" fillId="11" borderId="10"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3"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3" fontId="2" fillId="5" borderId="4" xfId="3" applyNumberFormat="1" applyFont="1" applyFill="1" applyBorder="1"/>
    <xf numFmtId="166"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4" fillId="4" borderId="5" xfId="0" applyFont="1" applyFill="1" applyBorder="1"/>
    <xf numFmtId="0" fontId="2" fillId="4" borderId="4" xfId="0" applyFont="1" applyFill="1" applyBorder="1" applyAlignment="1">
      <alignment horizontal="left"/>
    </xf>
    <xf numFmtId="166" fontId="35"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5" fillId="5" borderId="4" xfId="3" applyFont="1" applyFill="1" applyBorder="1"/>
    <xf numFmtId="0" fontId="6" fillId="4" borderId="4" xfId="0" applyFont="1" applyFill="1" applyBorder="1" applyAlignment="1">
      <alignment horizontal="left"/>
    </xf>
    <xf numFmtId="166" fontId="36"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10" fontId="2" fillId="0" borderId="0" xfId="0" applyNumberFormat="1" applyFont="1" applyAlignment="1">
      <alignment horizontal="center"/>
    </xf>
    <xf numFmtId="0" fontId="21" fillId="0" borderId="0" xfId="0" applyFont="1" applyBorder="1"/>
    <xf numFmtId="0" fontId="7" fillId="9" borderId="0" xfId="0" applyFont="1" applyFill="1" applyBorder="1" applyAlignment="1">
      <alignment horizontal="left" vertical="center" wrapText="1"/>
    </xf>
    <xf numFmtId="10" fontId="2" fillId="3" borderId="3" xfId="0" applyNumberFormat="1" applyFont="1" applyFill="1" applyBorder="1" applyAlignment="1">
      <alignment horizontal="center" vertical="center" wrapText="1"/>
    </xf>
    <xf numFmtId="10" fontId="2" fillId="3" borderId="4" xfId="0" applyNumberFormat="1" applyFont="1" applyFill="1" applyBorder="1" applyAlignment="1">
      <alignment horizontal="center"/>
    </xf>
    <xf numFmtId="10" fontId="4" fillId="10" borderId="4" xfId="1" applyNumberFormat="1" applyFont="1" applyFill="1" applyBorder="1" applyAlignment="1">
      <alignment horizontal="center" vertical="center"/>
    </xf>
    <xf numFmtId="10" fontId="4" fillId="10" borderId="4" xfId="1" applyNumberFormat="1" applyFont="1" applyFill="1" applyBorder="1" applyAlignment="1">
      <alignment horizontal="center" vertical="center" wrapText="1"/>
    </xf>
    <xf numFmtId="0" fontId="7" fillId="5" borderId="5" xfId="0" applyFont="1" applyFill="1" applyBorder="1"/>
    <xf numFmtId="0" fontId="7" fillId="5" borderId="2" xfId="0" applyFont="1" applyFill="1" applyBorder="1"/>
    <xf numFmtId="172" fontId="7" fillId="5" borderId="5" xfId="0" applyNumberFormat="1" applyFont="1" applyFill="1" applyBorder="1"/>
    <xf numFmtId="172" fontId="7" fillId="5" borderId="4" xfId="0" applyNumberFormat="1" applyFont="1" applyFill="1" applyBorder="1"/>
    <xf numFmtId="3" fontId="7" fillId="5" borderId="4" xfId="0" applyNumberFormat="1" applyFont="1" applyFill="1" applyBorder="1"/>
    <xf numFmtId="0" fontId="3" fillId="0" borderId="0" xfId="0" applyFont="1"/>
    <xf numFmtId="169" fontId="2" fillId="7" borderId="4" xfId="0" applyNumberFormat="1" applyFont="1" applyFill="1" applyBorder="1" applyAlignment="1"/>
    <xf numFmtId="0" fontId="2" fillId="4" borderId="5" xfId="0" applyFont="1" applyFill="1" applyBorder="1" applyAlignment="1"/>
    <xf numFmtId="169" fontId="2" fillId="7" borderId="5" xfId="0" applyNumberFormat="1" applyFont="1" applyFill="1" applyBorder="1" applyAlignment="1">
      <alignment horizontal="left" wrapText="1"/>
    </xf>
    <xf numFmtId="0" fontId="21" fillId="7" borderId="1" xfId="0" applyFont="1" applyFill="1" applyBorder="1" applyAlignment="1">
      <alignment horizontal="left" wrapText="1"/>
    </xf>
    <xf numFmtId="0" fontId="21" fillId="7" borderId="0" xfId="0" applyFont="1" applyFill="1" applyBorder="1" applyAlignment="1">
      <alignment horizontal="left" wrapText="1"/>
    </xf>
    <xf numFmtId="0" fontId="29" fillId="7" borderId="0" xfId="0" quotePrefix="1" applyFont="1" applyFill="1" applyBorder="1" applyAlignment="1">
      <alignment horizontal="left" vertical="top" wrapText="1"/>
    </xf>
    <xf numFmtId="0" fontId="21" fillId="7" borderId="0" xfId="0" quotePrefix="1" applyFont="1" applyFill="1" applyBorder="1" applyAlignment="1">
      <alignment horizontal="left" vertical="top" wrapText="1"/>
    </xf>
    <xf numFmtId="0" fontId="21" fillId="7" borderId="0" xfId="0" applyFont="1" applyFill="1" applyBorder="1" applyAlignment="1">
      <alignment horizontal="left" vertical="top" wrapText="1"/>
    </xf>
    <xf numFmtId="0" fontId="25" fillId="7" borderId="5"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1"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1" fillId="2" borderId="8" xfId="0" applyFont="1" applyFill="1" applyBorder="1" applyAlignment="1">
      <alignment horizontal="center"/>
    </xf>
    <xf numFmtId="0" fontId="21" fillId="2" borderId="0" xfId="0" applyFont="1" applyFill="1" applyBorder="1" applyAlignment="1">
      <alignment horizontal="center"/>
    </xf>
    <xf numFmtId="169" fontId="28" fillId="7" borderId="5" xfId="0" applyNumberFormat="1" applyFont="1" applyFill="1" applyBorder="1" applyAlignment="1">
      <alignment horizontal="left"/>
    </xf>
    <xf numFmtId="169" fontId="28" fillId="7" borderId="3" xfId="0" applyNumberFormat="1" applyFont="1" applyFill="1" applyBorder="1" applyAlignment="1">
      <alignment horizontal="left"/>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8" fillId="4" borderId="1" xfId="0" applyFont="1" applyFill="1" applyBorder="1" applyAlignment="1">
      <alignment horizontal="left" vertical="top" wrapText="1"/>
    </xf>
    <xf numFmtId="0" fontId="18" fillId="4" borderId="0" xfId="0"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3" fillId="0" borderId="6" xfId="0" applyFont="1" applyFill="1" applyBorder="1" applyAlignment="1">
      <alignment horizontal="center" textRotation="90"/>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7" fillId="5" borderId="4" xfId="0" applyFont="1" applyFill="1" applyBorder="1" applyAlignment="1">
      <alignment horizontal="left"/>
    </xf>
    <xf numFmtId="0" fontId="7" fillId="11"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0" fontId="7" fillId="5" borderId="4" xfId="0" applyFont="1" applyFill="1" applyBorder="1" applyAlignment="1">
      <alignment horizontal="right"/>
    </xf>
    <xf numFmtId="167" fontId="2" fillId="10" borderId="4" xfId="2" applyNumberFormat="1" applyFont="1" applyFill="1" applyBorder="1" applyAlignment="1">
      <alignment horizontal="center"/>
    </xf>
    <xf numFmtId="167" fontId="2" fillId="4" borderId="4" xfId="2" applyNumberFormat="1" applyFont="1" applyFill="1" applyBorder="1" applyAlignment="1">
      <alignment horizontal="center"/>
    </xf>
    <xf numFmtId="0" fontId="4" fillId="5" borderId="4" xfId="0" applyFont="1" applyFill="1" applyBorder="1"/>
    <xf numFmtId="0" fontId="4" fillId="5" borderId="2" xfId="0" applyFont="1" applyFill="1" applyBorder="1"/>
    <xf numFmtId="0" fontId="4" fillId="5" borderId="3" xfId="0"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BFBFBF"/>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43">
          <cell r="M43">
            <v>0.46592661151676018</v>
          </cell>
        </row>
        <row r="48">
          <cell r="M48">
            <v>0.16037758511933414</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S60"/>
  <sheetViews>
    <sheetView showGridLines="0" tabSelected="1" topLeftCell="A4" zoomScale="90" zoomScaleNormal="90" zoomScaleSheetLayoutView="130" workbookViewId="0">
      <selection activeCell="H59" sqref="H59"/>
    </sheetView>
  </sheetViews>
  <sheetFormatPr defaultColWidth="9.140625" defaultRowHeight="12.75" x14ac:dyDescent="0.2"/>
  <cols>
    <col min="1" max="1" width="2.42578125" style="118" customWidth="1"/>
    <col min="2" max="2" width="41.85546875" style="118" customWidth="1"/>
    <col min="3" max="3" width="18.7109375" style="118" customWidth="1"/>
    <col min="4" max="4" width="18.85546875" style="118" customWidth="1"/>
    <col min="5" max="5" width="13.85546875" style="118" customWidth="1"/>
    <col min="6" max="6" width="14" style="118" customWidth="1"/>
    <col min="7" max="7" width="12.85546875" style="118" customWidth="1"/>
    <col min="8" max="8" width="13.28515625" style="118" customWidth="1"/>
    <col min="9" max="9" width="11.5703125" style="118" customWidth="1"/>
    <col min="10" max="16384" width="9.140625" style="118"/>
  </cols>
  <sheetData>
    <row r="2" spans="1:19" x14ac:dyDescent="0.2">
      <c r="B2" s="119" t="s">
        <v>7</v>
      </c>
      <c r="C2" s="120"/>
      <c r="D2" s="120"/>
      <c r="E2" s="120"/>
      <c r="F2" s="120"/>
      <c r="G2" s="120"/>
      <c r="H2" s="120"/>
      <c r="O2" s="121"/>
      <c r="P2" s="121"/>
      <c r="Q2" s="121"/>
      <c r="R2" s="121"/>
      <c r="S2" s="121"/>
    </row>
    <row r="3" spans="1:19" ht="75.75" customHeight="1" x14ac:dyDescent="0.2">
      <c r="B3" s="122" t="s">
        <v>55</v>
      </c>
      <c r="C3" s="241" t="s">
        <v>66</v>
      </c>
      <c r="D3" s="242"/>
      <c r="E3" s="242"/>
      <c r="F3" s="242"/>
      <c r="G3" s="242"/>
      <c r="H3" s="242"/>
      <c r="M3" s="123"/>
      <c r="N3" s="123"/>
      <c r="O3" s="121"/>
      <c r="P3" s="121"/>
      <c r="Q3" s="121"/>
      <c r="R3" s="121"/>
      <c r="S3" s="121"/>
    </row>
    <row r="4" spans="1:19" ht="55.5" customHeight="1" x14ac:dyDescent="0.2">
      <c r="B4" s="124"/>
      <c r="C4" s="245"/>
      <c r="D4" s="246"/>
      <c r="E4" s="125"/>
      <c r="F4" s="125"/>
      <c r="G4" s="125"/>
      <c r="H4" s="125"/>
      <c r="M4" s="123"/>
      <c r="N4" s="123"/>
      <c r="O4" s="121"/>
      <c r="P4" s="121"/>
      <c r="Q4" s="121"/>
      <c r="R4" s="121"/>
      <c r="S4" s="121"/>
    </row>
    <row r="5" spans="1:19" x14ac:dyDescent="0.2">
      <c r="B5" s="126" t="s">
        <v>12</v>
      </c>
      <c r="C5" s="127"/>
      <c r="D5" s="162" t="s">
        <v>74</v>
      </c>
      <c r="E5" s="128"/>
      <c r="F5" s="128"/>
      <c r="G5" s="128"/>
      <c r="H5" s="128"/>
      <c r="M5" s="123"/>
      <c r="N5" s="123"/>
      <c r="O5" s="121"/>
      <c r="P5" s="121"/>
      <c r="Q5" s="121"/>
      <c r="R5" s="121"/>
      <c r="S5" s="121"/>
    </row>
    <row r="6" spans="1:19" x14ac:dyDescent="0.2">
      <c r="B6" s="129" t="s">
        <v>41</v>
      </c>
      <c r="C6" s="130"/>
      <c r="D6" s="130" t="s">
        <v>72</v>
      </c>
      <c r="E6" s="131"/>
      <c r="F6" s="131"/>
      <c r="G6" s="131"/>
      <c r="H6" s="131"/>
      <c r="M6" s="123"/>
      <c r="N6" s="123"/>
      <c r="O6" s="121"/>
      <c r="P6" s="121"/>
      <c r="Q6" s="121"/>
      <c r="R6" s="121"/>
      <c r="S6" s="121"/>
    </row>
    <row r="7" spans="1:19" ht="51" x14ac:dyDescent="0.2">
      <c r="A7" s="221"/>
      <c r="B7" s="222" t="s">
        <v>128</v>
      </c>
      <c r="C7" s="235" t="s">
        <v>127</v>
      </c>
      <c r="D7" s="223">
        <f>(1+D8)*(1+D9)-1</f>
        <v>0.55889567721915312</v>
      </c>
      <c r="E7" s="131"/>
      <c r="F7" s="131"/>
      <c r="G7" s="131"/>
      <c r="H7" s="131"/>
      <c r="O7" s="121"/>
      <c r="P7" s="121"/>
      <c r="Q7" s="121"/>
      <c r="R7" s="121"/>
      <c r="S7" s="121"/>
    </row>
    <row r="8" spans="1:19" x14ac:dyDescent="0.2">
      <c r="A8" s="221"/>
      <c r="B8" s="222"/>
      <c r="C8" s="233" t="s">
        <v>129</v>
      </c>
      <c r="D8" s="224">
        <f>'Proposed price'!N7</f>
        <v>0.46592661151676018</v>
      </c>
      <c r="E8" s="131"/>
      <c r="F8" s="131"/>
      <c r="G8" s="131"/>
      <c r="H8" s="131"/>
      <c r="O8" s="121"/>
      <c r="P8" s="121"/>
      <c r="Q8" s="121"/>
      <c r="R8" s="121"/>
      <c r="S8" s="121"/>
    </row>
    <row r="9" spans="1:19" x14ac:dyDescent="0.2">
      <c r="A9" s="221"/>
      <c r="B9" s="222"/>
      <c r="C9" s="233" t="s">
        <v>130</v>
      </c>
      <c r="D9" s="224">
        <f>'Proposed price'!P7</f>
        <v>6.3420000000000004E-2</v>
      </c>
      <c r="E9" s="131"/>
      <c r="F9" s="131"/>
      <c r="G9" s="131"/>
      <c r="H9" s="131"/>
      <c r="O9" s="121"/>
      <c r="P9" s="121"/>
      <c r="Q9" s="121"/>
      <c r="R9" s="121"/>
      <c r="S9" s="121"/>
    </row>
    <row r="10" spans="1:19" x14ac:dyDescent="0.2">
      <c r="B10" s="129" t="s">
        <v>47</v>
      </c>
      <c r="C10" s="247" t="s">
        <v>73</v>
      </c>
      <c r="D10" s="248"/>
      <c r="E10" s="132"/>
      <c r="F10" s="132"/>
      <c r="G10" s="132"/>
      <c r="H10" s="132"/>
      <c r="O10" s="121"/>
      <c r="P10" s="121"/>
      <c r="Q10" s="121"/>
      <c r="R10" s="121"/>
      <c r="S10" s="121"/>
    </row>
    <row r="11" spans="1:19" x14ac:dyDescent="0.2">
      <c r="B11" s="133" t="s">
        <v>5</v>
      </c>
      <c r="C11" s="134"/>
      <c r="D11" s="134"/>
      <c r="E11" s="135"/>
      <c r="F11" s="135"/>
      <c r="G11" s="135"/>
      <c r="H11" s="135"/>
      <c r="O11" s="121"/>
      <c r="P11" s="121"/>
      <c r="Q11" s="121"/>
      <c r="R11" s="121"/>
      <c r="S11" s="121"/>
    </row>
    <row r="12" spans="1:19" ht="84" customHeight="1" x14ac:dyDescent="0.2">
      <c r="B12" s="243" t="s">
        <v>86</v>
      </c>
      <c r="C12" s="243"/>
      <c r="D12" s="243"/>
      <c r="E12" s="243"/>
      <c r="F12" s="243"/>
      <c r="G12" s="243"/>
      <c r="H12" s="243"/>
      <c r="O12" s="121"/>
      <c r="P12" s="121"/>
      <c r="Q12" s="121"/>
      <c r="R12" s="121"/>
      <c r="S12" s="121"/>
    </row>
    <row r="13" spans="1:19" x14ac:dyDescent="0.2">
      <c r="B13" s="136"/>
      <c r="C13" s="136"/>
      <c r="D13" s="136"/>
      <c r="E13" s="136"/>
      <c r="F13" s="136"/>
      <c r="G13" s="136"/>
      <c r="H13" s="136"/>
      <c r="O13" s="121"/>
      <c r="P13" s="121"/>
      <c r="Q13" s="121"/>
      <c r="R13" s="121"/>
      <c r="S13" s="121"/>
    </row>
    <row r="14" spans="1:19" x14ac:dyDescent="0.2">
      <c r="O14" s="121"/>
      <c r="P14" s="121"/>
      <c r="Q14" s="121"/>
      <c r="R14" s="121"/>
      <c r="S14" s="121"/>
    </row>
    <row r="15" spans="1:19" x14ac:dyDescent="0.2">
      <c r="B15" s="137" t="s">
        <v>34</v>
      </c>
      <c r="C15" s="120"/>
      <c r="D15" s="120"/>
      <c r="E15" s="120"/>
      <c r="F15" s="120"/>
      <c r="G15" s="120"/>
      <c r="H15" s="120"/>
      <c r="O15" s="121"/>
      <c r="P15" s="121"/>
      <c r="Q15" s="121"/>
      <c r="R15" s="121"/>
      <c r="S15" s="121"/>
    </row>
    <row r="16" spans="1:19" x14ac:dyDescent="0.2">
      <c r="B16" s="237"/>
      <c r="C16" s="237"/>
      <c r="D16" s="237"/>
      <c r="E16" s="237"/>
      <c r="F16" s="237"/>
      <c r="G16" s="237"/>
      <c r="H16" s="237"/>
    </row>
    <row r="17" spans="2:9" ht="132" customHeight="1" x14ac:dyDescent="0.2">
      <c r="B17" s="244" t="s">
        <v>137</v>
      </c>
      <c r="C17" s="244"/>
      <c r="D17" s="244"/>
      <c r="E17" s="244"/>
      <c r="F17" s="244"/>
      <c r="G17" s="244"/>
      <c r="H17" s="244"/>
      <c r="I17" s="121"/>
    </row>
    <row r="18" spans="2:9" x14ac:dyDescent="0.2">
      <c r="B18" s="138"/>
      <c r="C18" s="138"/>
      <c r="D18" s="138"/>
      <c r="E18" s="138"/>
      <c r="F18" s="138"/>
      <c r="G18" s="138"/>
      <c r="H18" s="138"/>
    </row>
    <row r="19" spans="2:9" x14ac:dyDescent="0.2">
      <c r="B19" s="139"/>
      <c r="C19" s="139"/>
      <c r="D19" s="139"/>
      <c r="E19" s="139"/>
      <c r="F19" s="139"/>
      <c r="G19" s="139"/>
      <c r="H19" s="139"/>
    </row>
    <row r="20" spans="2:9" x14ac:dyDescent="0.2">
      <c r="B20" s="137" t="s">
        <v>42</v>
      </c>
      <c r="C20" s="120"/>
      <c r="D20" s="120"/>
      <c r="E20" s="120"/>
      <c r="F20" s="120"/>
      <c r="G20" s="120"/>
      <c r="H20" s="120"/>
    </row>
    <row r="21" spans="2:9" x14ac:dyDescent="0.2">
      <c r="B21" s="237"/>
      <c r="C21" s="237"/>
      <c r="D21" s="237"/>
      <c r="E21" s="237"/>
      <c r="F21" s="237"/>
      <c r="G21" s="237"/>
      <c r="H21" s="237"/>
    </row>
    <row r="22" spans="2:9" x14ac:dyDescent="0.2">
      <c r="B22" s="238" t="s">
        <v>68</v>
      </c>
      <c r="C22" s="239"/>
      <c r="D22" s="239"/>
      <c r="E22" s="239"/>
      <c r="F22" s="239"/>
      <c r="G22" s="239"/>
      <c r="H22" s="239"/>
    </row>
    <row r="23" spans="2:9" x14ac:dyDescent="0.2">
      <c r="B23" s="239"/>
      <c r="C23" s="239"/>
      <c r="D23" s="239"/>
      <c r="E23" s="239"/>
      <c r="F23" s="239"/>
      <c r="G23" s="239"/>
      <c r="H23" s="239"/>
    </row>
    <row r="24" spans="2:9" x14ac:dyDescent="0.2">
      <c r="B24" s="239"/>
      <c r="C24" s="240"/>
      <c r="D24" s="240"/>
      <c r="E24" s="240"/>
      <c r="F24" s="240"/>
      <c r="G24" s="240"/>
      <c r="H24" s="240"/>
    </row>
    <row r="25" spans="2:9" x14ac:dyDescent="0.2">
      <c r="B25" s="140"/>
      <c r="C25" s="140"/>
      <c r="D25" s="140"/>
      <c r="E25" s="140"/>
      <c r="F25" s="140"/>
      <c r="G25" s="140"/>
      <c r="H25" s="140"/>
    </row>
    <row r="26" spans="2:9" x14ac:dyDescent="0.2">
      <c r="B26" s="237"/>
      <c r="C26" s="237"/>
      <c r="D26" s="237"/>
      <c r="E26" s="237"/>
      <c r="F26" s="237"/>
      <c r="G26" s="237"/>
      <c r="H26" s="237"/>
    </row>
    <row r="27" spans="2:9" x14ac:dyDescent="0.2">
      <c r="B27" s="138"/>
      <c r="C27" s="138"/>
      <c r="D27" s="138"/>
      <c r="E27" s="138"/>
      <c r="F27" s="138"/>
      <c r="G27" s="138"/>
      <c r="H27" s="138"/>
    </row>
    <row r="28" spans="2:9" x14ac:dyDescent="0.2">
      <c r="B28" s="138"/>
      <c r="C28" s="138"/>
      <c r="D28" s="138"/>
      <c r="E28" s="138"/>
      <c r="F28" s="138"/>
      <c r="G28" s="138"/>
      <c r="H28" s="138"/>
    </row>
    <row r="29" spans="2:9" x14ac:dyDescent="0.2">
      <c r="B29" s="138"/>
      <c r="C29" s="138"/>
      <c r="D29" s="138"/>
      <c r="E29" s="138"/>
      <c r="F29" s="138"/>
      <c r="G29" s="138"/>
      <c r="H29" s="138"/>
    </row>
    <row r="30" spans="2:9" x14ac:dyDescent="0.2">
      <c r="B30" s="138"/>
      <c r="C30" s="138"/>
      <c r="D30" s="138"/>
      <c r="E30" s="138"/>
      <c r="F30" s="138"/>
      <c r="G30" s="138"/>
      <c r="H30" s="138"/>
    </row>
    <row r="31" spans="2:9" x14ac:dyDescent="0.2">
      <c r="B31" s="141"/>
      <c r="C31" s="141"/>
      <c r="D31" s="141"/>
      <c r="E31" s="141"/>
      <c r="F31" s="141"/>
      <c r="G31" s="141"/>
      <c r="H31" s="141"/>
      <c r="I31" s="121"/>
    </row>
    <row r="32" spans="2:9" x14ac:dyDescent="0.2">
      <c r="B32" s="137" t="s">
        <v>6</v>
      </c>
    </row>
    <row r="33" spans="2:8" x14ac:dyDescent="0.2">
      <c r="B33" s="142" t="s">
        <v>13</v>
      </c>
      <c r="C33" s="143" t="s">
        <v>29</v>
      </c>
      <c r="D33" s="143"/>
      <c r="E33" s="143"/>
      <c r="F33" s="143"/>
      <c r="G33" s="143"/>
      <c r="H33" s="143"/>
    </row>
    <row r="34" spans="2:8" x14ac:dyDescent="0.2">
      <c r="B34" s="144" t="s">
        <v>45</v>
      </c>
      <c r="C34" s="143" t="s">
        <v>51</v>
      </c>
      <c r="D34" s="143"/>
      <c r="E34" s="143"/>
      <c r="F34" s="143"/>
      <c r="G34" s="143"/>
      <c r="H34" s="143"/>
    </row>
    <row r="35" spans="2:8" x14ac:dyDescent="0.2">
      <c r="B35" s="144" t="s">
        <v>46</v>
      </c>
      <c r="C35" s="143" t="s">
        <v>52</v>
      </c>
      <c r="D35" s="143"/>
      <c r="E35" s="143"/>
      <c r="F35" s="143"/>
      <c r="G35" s="143"/>
      <c r="H35" s="143"/>
    </row>
    <row r="36" spans="2:8" x14ac:dyDescent="0.2">
      <c r="B36" s="144" t="s">
        <v>14</v>
      </c>
      <c r="C36" s="143" t="s">
        <v>30</v>
      </c>
      <c r="D36" s="143"/>
      <c r="E36" s="143"/>
      <c r="F36" s="143"/>
      <c r="G36" s="143"/>
      <c r="H36" s="143"/>
    </row>
    <row r="39" spans="2:8" x14ac:dyDescent="0.2">
      <c r="B39" s="137" t="s">
        <v>35</v>
      </c>
      <c r="C39" s="120"/>
      <c r="D39" s="120"/>
      <c r="E39" s="120"/>
      <c r="F39" s="120"/>
      <c r="G39" s="120"/>
      <c r="H39" s="120"/>
    </row>
    <row r="41" spans="2:8" x14ac:dyDescent="0.2">
      <c r="B41" s="145"/>
      <c r="C41" s="146" t="s">
        <v>36</v>
      </c>
      <c r="D41" s="146" t="s">
        <v>37</v>
      </c>
      <c r="E41" s="146" t="s">
        <v>38</v>
      </c>
      <c r="F41" s="146" t="s">
        <v>40</v>
      </c>
      <c r="G41" s="146" t="s">
        <v>39</v>
      </c>
      <c r="H41" s="147" t="s">
        <v>1</v>
      </c>
    </row>
    <row r="42" spans="2:8" x14ac:dyDescent="0.2">
      <c r="C42" s="148"/>
      <c r="D42" s="148"/>
      <c r="E42" s="148"/>
      <c r="F42" s="148"/>
      <c r="G42" s="148"/>
      <c r="H42" s="148"/>
    </row>
    <row r="43" spans="2:8" x14ac:dyDescent="0.2">
      <c r="B43" s="163" t="s">
        <v>87</v>
      </c>
      <c r="C43" s="149">
        <f>'Forecast Revenue - Costs'!D29</f>
        <v>15000</v>
      </c>
      <c r="D43" s="149">
        <f>'Forecast Revenue - Costs'!E29</f>
        <v>15000</v>
      </c>
      <c r="E43" s="149">
        <f>'Forecast Revenue - Costs'!F29</f>
        <v>15000</v>
      </c>
      <c r="F43" s="149">
        <f>'Forecast Revenue - Costs'!G29</f>
        <v>15000</v>
      </c>
      <c r="G43" s="149">
        <f>'Forecast Revenue - Costs'!H29</f>
        <v>15000</v>
      </c>
      <c r="H43" s="149">
        <f>SUM(C43:G43)</f>
        <v>75000</v>
      </c>
    </row>
    <row r="44" spans="2:8" x14ac:dyDescent="0.2">
      <c r="C44" s="150"/>
      <c r="D44" s="151"/>
      <c r="E44" s="150"/>
      <c r="F44" s="150"/>
      <c r="G44" s="150"/>
    </row>
    <row r="45" spans="2:8" x14ac:dyDescent="0.2">
      <c r="B45" s="163" t="s">
        <v>88</v>
      </c>
      <c r="C45" s="149">
        <f>SUM('Forecast Revenue - Costs'!D30:D32)</f>
        <v>10941.66613180133</v>
      </c>
      <c r="D45" s="149">
        <f>SUM('Forecast Revenue - Costs'!E30:E32)</f>
        <v>10941.66613180133</v>
      </c>
      <c r="E45" s="149">
        <f>SUM('Forecast Revenue - Costs'!F30:F32)</f>
        <v>10941.66613180133</v>
      </c>
      <c r="F45" s="149">
        <f>SUM('Forecast Revenue - Costs'!G30:G32)</f>
        <v>10941.66613180133</v>
      </c>
      <c r="G45" s="149">
        <f>SUM('Forecast Revenue - Costs'!H30:H32)</f>
        <v>10941.66613180133</v>
      </c>
      <c r="H45" s="149">
        <f>SUM(C45:G45)</f>
        <v>54708.33065900665</v>
      </c>
    </row>
    <row r="46" spans="2:8" x14ac:dyDescent="0.2">
      <c r="C46" s="150"/>
      <c r="D46" s="151"/>
      <c r="E46" s="150"/>
      <c r="F46" s="150"/>
      <c r="G46" s="150"/>
    </row>
    <row r="47" spans="2:8" x14ac:dyDescent="0.2">
      <c r="B47" s="163" t="s">
        <v>89</v>
      </c>
      <c r="C47" s="149">
        <f t="shared" ref="C47:H47" si="0">+C43+C45</f>
        <v>25941.666131801328</v>
      </c>
      <c r="D47" s="149">
        <f t="shared" si="0"/>
        <v>25941.666131801328</v>
      </c>
      <c r="E47" s="149">
        <f t="shared" si="0"/>
        <v>25941.666131801328</v>
      </c>
      <c r="F47" s="149">
        <f t="shared" si="0"/>
        <v>25941.666131801328</v>
      </c>
      <c r="G47" s="149">
        <f t="shared" si="0"/>
        <v>25941.666131801328</v>
      </c>
      <c r="H47" s="149">
        <f t="shared" si="0"/>
        <v>129708.33065900665</v>
      </c>
    </row>
    <row r="48" spans="2:8" x14ac:dyDescent="0.2">
      <c r="C48" s="152"/>
      <c r="D48" s="152"/>
      <c r="E48" s="152"/>
      <c r="F48" s="152"/>
      <c r="G48" s="152"/>
    </row>
    <row r="49" spans="2:9" x14ac:dyDescent="0.2">
      <c r="B49" s="153" t="s">
        <v>6</v>
      </c>
    </row>
    <row r="50" spans="2:9" ht="14.25" customHeight="1" x14ac:dyDescent="0.2">
      <c r="B50" s="236"/>
      <c r="C50" s="236"/>
      <c r="D50" s="236"/>
      <c r="E50" s="236"/>
      <c r="F50" s="236"/>
      <c r="G50" s="236"/>
      <c r="H50" s="236"/>
    </row>
    <row r="51" spans="2:9" x14ac:dyDescent="0.2">
      <c r="B51" s="237"/>
      <c r="C51" s="237"/>
      <c r="D51" s="237"/>
      <c r="E51" s="237"/>
      <c r="F51" s="237"/>
      <c r="G51" s="237"/>
      <c r="H51" s="237"/>
      <c r="I51" s="121"/>
    </row>
    <row r="52" spans="2:9" ht="27.75" customHeight="1" x14ac:dyDescent="0.2">
      <c r="B52" s="237"/>
      <c r="C52" s="237"/>
      <c r="D52" s="237"/>
      <c r="E52" s="237"/>
      <c r="F52" s="237"/>
      <c r="G52" s="237"/>
      <c r="H52" s="237"/>
    </row>
    <row r="55" spans="2:9" x14ac:dyDescent="0.2">
      <c r="B55" s="137" t="s">
        <v>75</v>
      </c>
      <c r="C55" s="120"/>
      <c r="D55" s="120"/>
      <c r="E55" s="120"/>
      <c r="F55" s="120"/>
      <c r="G55" s="120"/>
      <c r="H55" s="120"/>
    </row>
    <row r="56" spans="2:9" x14ac:dyDescent="0.2">
      <c r="B56" s="154"/>
    </row>
    <row r="57" spans="2:9" x14ac:dyDescent="0.2">
      <c r="B57" s="155"/>
      <c r="C57" s="156" t="s">
        <v>36</v>
      </c>
      <c r="D57" s="156" t="s">
        <v>37</v>
      </c>
      <c r="E57" s="156" t="s">
        <v>38</v>
      </c>
      <c r="F57" s="156" t="s">
        <v>40</v>
      </c>
      <c r="G57" s="156" t="s">
        <v>39</v>
      </c>
      <c r="H57" s="157" t="s">
        <v>1</v>
      </c>
    </row>
    <row r="58" spans="2:9" x14ac:dyDescent="0.2">
      <c r="C58" s="158"/>
      <c r="D58" s="158"/>
      <c r="E58" s="158"/>
      <c r="F58" s="158"/>
      <c r="G58" s="158"/>
      <c r="H58" s="158"/>
    </row>
    <row r="59" spans="2:9" x14ac:dyDescent="0.2">
      <c r="B59" s="155" t="s">
        <v>81</v>
      </c>
      <c r="C59" s="159">
        <f>'Forecast Revenue - Costs'!D12</f>
        <v>10</v>
      </c>
      <c r="D59" s="159">
        <f>'Forecast Revenue - Costs'!E12</f>
        <v>10</v>
      </c>
      <c r="E59" s="159">
        <f>'Forecast Revenue - Costs'!F12</f>
        <v>10</v>
      </c>
      <c r="F59" s="159">
        <f>'Forecast Revenue - Costs'!G12</f>
        <v>10</v>
      </c>
      <c r="G59" s="159">
        <f>'Forecast Revenue - Costs'!H12</f>
        <v>10</v>
      </c>
      <c r="H59" s="159">
        <f>SUM(C59:G59)</f>
        <v>50</v>
      </c>
    </row>
    <row r="60" spans="2:9" x14ac:dyDescent="0.2">
      <c r="C60" s="160"/>
      <c r="D60" s="160"/>
      <c r="E60" s="160"/>
      <c r="F60" s="160"/>
      <c r="G60" s="160"/>
      <c r="H60" s="161"/>
    </row>
  </sheetData>
  <mergeCells count="12">
    <mergeCell ref="C3:H3"/>
    <mergeCell ref="B16:H16"/>
    <mergeCell ref="B12:H12"/>
    <mergeCell ref="B17:H17"/>
    <mergeCell ref="C4:D4"/>
    <mergeCell ref="C10:D10"/>
    <mergeCell ref="B50:H52"/>
    <mergeCell ref="B21:H21"/>
    <mergeCell ref="B22:H22"/>
    <mergeCell ref="B23:H23"/>
    <mergeCell ref="B24:H24"/>
    <mergeCell ref="B26:H26"/>
  </mergeCells>
  <pageMargins left="0.39370078740157483" right="0.39370078740157483" top="0.39370078740157483" bottom="0.39370078740157483" header="0.19685039370078741" footer="0.19685039370078741"/>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6" customWidth="1"/>
    <col min="3" max="3" width="10.140625" style="46" customWidth="1"/>
    <col min="4" max="9" width="13.140625" style="46" customWidth="1"/>
    <col min="10" max="11" width="9.140625" style="46"/>
    <col min="12" max="12" width="5.28515625" style="46" customWidth="1"/>
    <col min="13" max="13" width="2.42578125" style="1" customWidth="1"/>
    <col min="14" max="16384" width="9.140625" style="1"/>
  </cols>
  <sheetData>
    <row r="1" spans="2:14" ht="9" customHeight="1" x14ac:dyDescent="0.2"/>
    <row r="2" spans="2:14" ht="18" customHeight="1" x14ac:dyDescent="0.2">
      <c r="B2" s="43" t="s">
        <v>15</v>
      </c>
      <c r="C2" s="43"/>
      <c r="D2" s="43"/>
      <c r="E2" s="43"/>
      <c r="F2" s="43"/>
      <c r="G2" s="43"/>
      <c r="H2" s="43"/>
      <c r="I2" s="43"/>
      <c r="J2" s="43"/>
      <c r="K2" s="43"/>
    </row>
    <row r="3" spans="2:14" x14ac:dyDescent="0.2">
      <c r="B3" s="33" t="s">
        <v>0</v>
      </c>
      <c r="C3" s="44"/>
      <c r="D3" s="251" t="str">
        <f>'AER Summary'!C3</f>
        <v>Provision of Traffic Control by the DSNP (NEW)</v>
      </c>
      <c r="E3" s="252"/>
      <c r="F3" s="252"/>
      <c r="G3" s="252"/>
      <c r="H3" s="252"/>
      <c r="I3" s="252"/>
      <c r="J3" s="252"/>
      <c r="K3" s="252"/>
      <c r="N3" s="31"/>
    </row>
    <row r="4" spans="2:14" x14ac:dyDescent="0.2">
      <c r="N4" s="31"/>
    </row>
    <row r="5" spans="2:14" x14ac:dyDescent="0.2">
      <c r="B5" s="253" t="s">
        <v>69</v>
      </c>
      <c r="C5" s="253"/>
      <c r="D5" s="253"/>
      <c r="E5" s="253"/>
      <c r="F5" s="253"/>
      <c r="G5" s="253"/>
      <c r="H5" s="253"/>
      <c r="I5" s="253"/>
      <c r="J5" s="253"/>
      <c r="K5" s="253"/>
      <c r="N5" s="31"/>
    </row>
    <row r="6" spans="2:14" ht="46.5" customHeight="1" x14ac:dyDescent="0.2">
      <c r="B6" s="254" t="s">
        <v>68</v>
      </c>
      <c r="C6" s="255"/>
      <c r="D6" s="255"/>
      <c r="E6" s="255"/>
      <c r="F6" s="255"/>
      <c r="G6" s="255"/>
      <c r="H6" s="255"/>
      <c r="I6" s="255"/>
      <c r="J6" s="255"/>
      <c r="K6" s="255"/>
      <c r="N6" s="31"/>
    </row>
    <row r="9" spans="2:14" x14ac:dyDescent="0.2">
      <c r="B9" s="253" t="s">
        <v>43</v>
      </c>
      <c r="C9" s="253"/>
      <c r="D9" s="253"/>
      <c r="E9" s="253"/>
      <c r="F9" s="253"/>
      <c r="G9" s="253"/>
      <c r="H9" s="253"/>
      <c r="I9" s="253"/>
      <c r="J9" s="253"/>
      <c r="K9" s="253"/>
    </row>
    <row r="10" spans="2:14" ht="15" customHeight="1" x14ac:dyDescent="0.2">
      <c r="B10" s="250" t="s">
        <v>67</v>
      </c>
      <c r="C10" s="250"/>
      <c r="D10" s="250"/>
      <c r="E10" s="250"/>
      <c r="F10" s="250"/>
      <c r="G10" s="250"/>
      <c r="H10" s="250"/>
      <c r="I10" s="250"/>
      <c r="J10" s="250"/>
      <c r="K10" s="250"/>
    </row>
    <row r="11" spans="2:14" ht="24.75" customHeight="1" x14ac:dyDescent="0.2">
      <c r="B11" s="256"/>
      <c r="C11" s="256"/>
      <c r="D11" s="256"/>
      <c r="E11" s="256"/>
      <c r="F11" s="256"/>
      <c r="G11" s="256"/>
      <c r="H11" s="256"/>
      <c r="I11" s="256"/>
      <c r="J11" s="256"/>
      <c r="K11" s="256"/>
      <c r="L11" s="48"/>
      <c r="M11" s="32"/>
      <c r="N11" s="32"/>
    </row>
    <row r="12" spans="2:14" x14ac:dyDescent="0.2">
      <c r="B12" s="256"/>
      <c r="C12" s="256"/>
      <c r="D12" s="256"/>
      <c r="E12" s="256"/>
      <c r="F12" s="256"/>
      <c r="G12" s="256"/>
      <c r="H12" s="256"/>
      <c r="I12" s="256"/>
      <c r="J12" s="256"/>
      <c r="K12" s="256"/>
      <c r="L12" s="48"/>
      <c r="M12" s="32"/>
      <c r="N12" s="32"/>
    </row>
    <row r="13" spans="2:14" x14ac:dyDescent="0.2">
      <c r="B13" s="256"/>
      <c r="C13" s="256"/>
      <c r="D13" s="256"/>
      <c r="E13" s="256"/>
      <c r="F13" s="256"/>
      <c r="G13" s="256"/>
      <c r="H13" s="256"/>
      <c r="I13" s="256"/>
      <c r="J13" s="256"/>
      <c r="K13" s="256"/>
      <c r="L13" s="48"/>
      <c r="M13" s="32"/>
      <c r="N13" s="32"/>
    </row>
    <row r="14" spans="2:14" ht="48" customHeight="1" x14ac:dyDescent="0.2">
      <c r="B14" s="256"/>
      <c r="C14" s="256"/>
      <c r="D14" s="256"/>
      <c r="E14" s="256"/>
      <c r="F14" s="256"/>
      <c r="G14" s="256"/>
      <c r="H14" s="256"/>
      <c r="I14" s="256"/>
      <c r="J14" s="256"/>
      <c r="K14" s="256"/>
      <c r="L14" s="48"/>
      <c r="M14" s="32"/>
      <c r="N14" s="32"/>
    </row>
    <row r="15" spans="2:14" x14ac:dyDescent="0.2">
      <c r="B15" s="256"/>
      <c r="C15" s="256"/>
      <c r="D15" s="256"/>
      <c r="E15" s="256"/>
      <c r="F15" s="256"/>
      <c r="G15" s="256"/>
      <c r="H15" s="256"/>
      <c r="I15" s="256"/>
      <c r="J15" s="256"/>
      <c r="K15" s="256"/>
      <c r="L15" s="48"/>
      <c r="M15" s="32"/>
      <c r="N15" s="32"/>
    </row>
    <row r="16" spans="2:14" x14ac:dyDescent="0.2">
      <c r="B16" s="256"/>
      <c r="C16" s="256"/>
      <c r="D16" s="256"/>
      <c r="E16" s="256"/>
      <c r="F16" s="256"/>
      <c r="G16" s="256"/>
      <c r="H16" s="256"/>
      <c r="I16" s="256"/>
      <c r="J16" s="256"/>
      <c r="K16" s="256"/>
      <c r="L16" s="48"/>
      <c r="M16" s="32"/>
      <c r="N16" s="32"/>
    </row>
    <row r="17" spans="2:14" x14ac:dyDescent="0.2">
      <c r="L17" s="48"/>
      <c r="M17" s="32"/>
      <c r="N17" s="32"/>
    </row>
    <row r="18" spans="2:14" x14ac:dyDescent="0.2">
      <c r="L18" s="48"/>
      <c r="M18" s="32"/>
      <c r="N18" s="32"/>
    </row>
    <row r="19" spans="2:14" x14ac:dyDescent="0.2">
      <c r="B19" s="253" t="s">
        <v>44</v>
      </c>
      <c r="C19" s="253"/>
      <c r="D19" s="253"/>
      <c r="E19" s="253"/>
      <c r="F19" s="253"/>
      <c r="G19" s="253"/>
      <c r="H19" s="253"/>
      <c r="I19" s="253"/>
      <c r="J19" s="253"/>
      <c r="K19" s="253"/>
      <c r="L19" s="48"/>
      <c r="M19" s="32"/>
      <c r="N19" s="32"/>
    </row>
    <row r="20" spans="2:14" ht="100.5" customHeight="1" x14ac:dyDescent="0.2">
      <c r="B20" s="250" t="str">
        <f>'AER Summary'!B12:H12</f>
        <v xml:space="preserve">
Provision of Traffic Control by the DSNP
Provision of Traffic Control by Essential Energy where deemed required to meet worksite safety requirements. The provision of Traffic Control can be in conjunction with, but in addition to other requested services.</v>
      </c>
      <c r="C20" s="250"/>
      <c r="D20" s="250"/>
      <c r="E20" s="250"/>
      <c r="F20" s="250"/>
      <c r="G20" s="250"/>
      <c r="H20" s="250"/>
      <c r="I20" s="250"/>
      <c r="J20" s="250"/>
      <c r="K20" s="250"/>
    </row>
    <row r="21" spans="2:14" x14ac:dyDescent="0.2">
      <c r="B21" s="249"/>
      <c r="C21" s="249"/>
      <c r="D21" s="249"/>
      <c r="E21" s="249"/>
      <c r="F21" s="249"/>
      <c r="G21" s="249"/>
      <c r="H21" s="249"/>
      <c r="I21" s="249"/>
      <c r="J21" s="249"/>
      <c r="K21" s="249"/>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3" sqref="B33"/>
    </sheetView>
  </sheetViews>
  <sheetFormatPr defaultColWidth="9.140625" defaultRowHeight="12.75" x14ac:dyDescent="0.2"/>
  <cols>
    <col min="1" max="1" width="3.5703125" style="49" customWidth="1"/>
    <col min="2" max="2" width="58.7109375" style="49" customWidth="1"/>
    <col min="3" max="3" width="65.140625" style="49" customWidth="1"/>
    <col min="4" max="4" width="12.85546875" style="49" customWidth="1"/>
    <col min="5" max="8" width="11.28515625" style="49" customWidth="1"/>
    <col min="9" max="9" width="12.7109375" style="49" customWidth="1"/>
    <col min="10" max="16384" width="9.140625" style="49"/>
  </cols>
  <sheetData>
    <row r="2" spans="1:9" x14ac:dyDescent="0.2">
      <c r="B2" s="45" t="s">
        <v>70</v>
      </c>
      <c r="C2" s="29"/>
      <c r="D2" s="29"/>
      <c r="E2" s="29"/>
      <c r="F2" s="29"/>
      <c r="G2" s="29"/>
      <c r="H2" s="29"/>
      <c r="I2" s="29"/>
    </row>
    <row r="3" spans="1:9" x14ac:dyDescent="0.2">
      <c r="B3" s="18" t="s">
        <v>20</v>
      </c>
      <c r="C3" s="18" t="s">
        <v>3</v>
      </c>
      <c r="D3" s="59" t="s">
        <v>58</v>
      </c>
      <c r="E3" s="59" t="s">
        <v>57</v>
      </c>
      <c r="F3" s="59" t="s">
        <v>56</v>
      </c>
      <c r="G3" s="59" t="s">
        <v>84</v>
      </c>
      <c r="H3" s="59" t="s">
        <v>85</v>
      </c>
      <c r="I3" s="286" t="s">
        <v>1</v>
      </c>
    </row>
    <row r="4" spans="1:9" x14ac:dyDescent="0.2">
      <c r="B4" s="5" t="s">
        <v>21</v>
      </c>
      <c r="C4" s="5" t="s">
        <v>19</v>
      </c>
      <c r="D4" s="287"/>
      <c r="E4" s="287"/>
      <c r="F4" s="287"/>
      <c r="G4" s="287"/>
      <c r="H4" s="287"/>
      <c r="I4" s="165">
        <f>SUM(D4:H4)</f>
        <v>0</v>
      </c>
    </row>
    <row r="5" spans="1:9" x14ac:dyDescent="0.2">
      <c r="B5" s="5" t="s">
        <v>23</v>
      </c>
      <c r="C5" s="5"/>
      <c r="D5" s="287"/>
      <c r="E5" s="287"/>
      <c r="F5" s="287"/>
      <c r="G5" s="287"/>
      <c r="H5" s="287"/>
      <c r="I5" s="165">
        <f t="shared" ref="I5:I8" si="0">SUM(D5:H5)</f>
        <v>0</v>
      </c>
    </row>
    <row r="6" spans="1:9" x14ac:dyDescent="0.2">
      <c r="B6" s="5" t="s">
        <v>24</v>
      </c>
      <c r="C6" s="5"/>
      <c r="D6" s="287">
        <v>0</v>
      </c>
      <c r="E6" s="287">
        <v>0</v>
      </c>
      <c r="F6" s="287">
        <v>0</v>
      </c>
      <c r="G6" s="287">
        <v>0</v>
      </c>
      <c r="H6" s="287">
        <v>0</v>
      </c>
      <c r="I6" s="165">
        <f t="shared" si="0"/>
        <v>0</v>
      </c>
    </row>
    <row r="7" spans="1:9" x14ac:dyDescent="0.2">
      <c r="B7" s="5" t="s">
        <v>25</v>
      </c>
      <c r="C7" s="5"/>
      <c r="D7" s="287"/>
      <c r="E7" s="287"/>
      <c r="F7" s="287"/>
      <c r="G7" s="287"/>
      <c r="H7" s="287"/>
      <c r="I7" s="165">
        <f t="shared" si="0"/>
        <v>0</v>
      </c>
    </row>
    <row r="8" spans="1:9" x14ac:dyDescent="0.2">
      <c r="B8" s="5" t="s">
        <v>22</v>
      </c>
      <c r="C8" s="5"/>
      <c r="D8" s="288"/>
      <c r="E8" s="288"/>
      <c r="F8" s="288"/>
      <c r="G8" s="288"/>
      <c r="H8" s="288"/>
      <c r="I8" s="165">
        <f t="shared" si="0"/>
        <v>0</v>
      </c>
    </row>
    <row r="9" spans="1:9" x14ac:dyDescent="0.2">
      <c r="B9" s="18" t="s">
        <v>1</v>
      </c>
      <c r="C9" s="289"/>
      <c r="D9" s="168">
        <f t="shared" ref="D9:I9" si="1">SUM(D4:D8)</f>
        <v>0</v>
      </c>
      <c r="E9" s="168">
        <f t="shared" si="1"/>
        <v>0</v>
      </c>
      <c r="F9" s="168">
        <f t="shared" si="1"/>
        <v>0</v>
      </c>
      <c r="G9" s="168">
        <f t="shared" ref="G9:H9" si="2">SUM(G4:G8)</f>
        <v>0</v>
      </c>
      <c r="H9" s="168">
        <f t="shared" si="2"/>
        <v>0</v>
      </c>
      <c r="I9" s="168">
        <f t="shared" si="1"/>
        <v>0</v>
      </c>
    </row>
    <row r="10" spans="1:9" x14ac:dyDescent="0.2">
      <c r="B10" s="51"/>
      <c r="C10" s="52"/>
      <c r="D10" s="53"/>
      <c r="E10" s="53"/>
      <c r="F10" s="53"/>
      <c r="G10" s="53"/>
      <c r="H10" s="53"/>
      <c r="I10" s="53"/>
    </row>
    <row r="11" spans="1:9" x14ac:dyDescent="0.2">
      <c r="B11" s="54" t="s">
        <v>10</v>
      </c>
      <c r="C11" s="26"/>
      <c r="D11" s="26"/>
      <c r="E11" s="26"/>
      <c r="F11" s="26"/>
      <c r="G11" s="26"/>
      <c r="H11" s="26"/>
      <c r="I11" s="26"/>
    </row>
    <row r="12" spans="1:9" x14ac:dyDescent="0.2">
      <c r="B12" s="282" t="s">
        <v>4</v>
      </c>
      <c r="C12" s="282" t="s">
        <v>9</v>
      </c>
      <c r="D12" s="59" t="s">
        <v>58</v>
      </c>
      <c r="E12" s="59" t="s">
        <v>57</v>
      </c>
      <c r="F12" s="59" t="s">
        <v>56</v>
      </c>
      <c r="G12" s="59" t="s">
        <v>84</v>
      </c>
      <c r="H12" s="59" t="s">
        <v>85</v>
      </c>
      <c r="I12" s="283" t="s">
        <v>1</v>
      </c>
    </row>
    <row r="13" spans="1:9" x14ac:dyDescent="0.2">
      <c r="B13" s="5" t="s">
        <v>18</v>
      </c>
      <c r="C13" s="5" t="s">
        <v>49</v>
      </c>
      <c r="D13" s="83"/>
      <c r="E13" s="83"/>
      <c r="F13" s="83"/>
      <c r="G13" s="83"/>
      <c r="H13" s="83"/>
      <c r="I13" s="166">
        <f>SUM(D13:H13)</f>
        <v>0</v>
      </c>
    </row>
    <row r="14" spans="1:9" x14ac:dyDescent="0.2">
      <c r="B14" s="5"/>
      <c r="C14" s="284"/>
      <c r="D14" s="11"/>
      <c r="E14" s="11"/>
      <c r="F14" s="11"/>
      <c r="G14" s="11"/>
      <c r="H14" s="11"/>
      <c r="I14" s="166">
        <f>SUM(D14:H14)</f>
        <v>0</v>
      </c>
    </row>
    <row r="15" spans="1:9" x14ac:dyDescent="0.2">
      <c r="A15" s="55"/>
      <c r="B15" s="285" t="s">
        <v>53</v>
      </c>
      <c r="C15" s="18"/>
      <c r="D15" s="231">
        <f t="shared" ref="D15:I15" si="3">SUM(D13:D14)</f>
        <v>0</v>
      </c>
      <c r="E15" s="231">
        <f t="shared" si="3"/>
        <v>0</v>
      </c>
      <c r="F15" s="231">
        <f t="shared" si="3"/>
        <v>0</v>
      </c>
      <c r="G15" s="231">
        <f t="shared" ref="G15:H15" si="4">SUM(G13:G14)</f>
        <v>0</v>
      </c>
      <c r="H15" s="231">
        <f t="shared" si="4"/>
        <v>0</v>
      </c>
      <c r="I15" s="167">
        <f t="shared" si="3"/>
        <v>0</v>
      </c>
    </row>
    <row r="17" spans="1:9" x14ac:dyDescent="0.2">
      <c r="A17" s="55"/>
      <c r="B17" s="13" t="s">
        <v>6</v>
      </c>
      <c r="C17" s="1"/>
      <c r="D17" s="12"/>
      <c r="E17" s="12"/>
      <c r="F17" s="12"/>
      <c r="G17" s="12"/>
      <c r="H17" s="12"/>
      <c r="I17" s="12"/>
    </row>
    <row r="18" spans="1:9" x14ac:dyDescent="0.2">
      <c r="B18" s="257" t="s">
        <v>82</v>
      </c>
      <c r="C18" s="258"/>
      <c r="D18" s="258"/>
      <c r="E18" s="258"/>
      <c r="F18" s="258"/>
      <c r="G18" s="258"/>
      <c r="H18" s="258"/>
      <c r="I18" s="258"/>
    </row>
    <row r="19" spans="1:9" x14ac:dyDescent="0.2">
      <c r="B19" s="259"/>
      <c r="C19" s="260"/>
      <c r="D19" s="260"/>
      <c r="E19" s="260"/>
      <c r="F19" s="260"/>
      <c r="G19" s="260"/>
      <c r="H19" s="260"/>
      <c r="I19" s="260"/>
    </row>
    <row r="20" spans="1:9" x14ac:dyDescent="0.2">
      <c r="B20" s="56"/>
      <c r="C20" s="30"/>
      <c r="D20" s="30"/>
      <c r="E20" s="30"/>
      <c r="F20" s="30"/>
      <c r="G20" s="87"/>
      <c r="H20" s="87"/>
      <c r="I20" s="30"/>
    </row>
    <row r="21" spans="1:9" x14ac:dyDescent="0.2">
      <c r="B21" s="1"/>
      <c r="C21" s="1"/>
      <c r="D21" s="12"/>
      <c r="E21" s="12"/>
      <c r="F21" s="12"/>
      <c r="G21" s="12"/>
      <c r="H21" s="12"/>
      <c r="I21" s="12"/>
    </row>
    <row r="22" spans="1:9" x14ac:dyDescent="0.2">
      <c r="B22" s="54" t="s">
        <v>79</v>
      </c>
      <c r="C22" s="26"/>
      <c r="D22" s="26"/>
      <c r="E22" s="26"/>
      <c r="F22" s="26"/>
      <c r="G22" s="26"/>
      <c r="H22" s="26"/>
      <c r="I22" s="26"/>
    </row>
    <row r="23" spans="1:9" x14ac:dyDescent="0.2">
      <c r="B23" s="227" t="s">
        <v>11</v>
      </c>
      <c r="C23" s="290"/>
      <c r="D23" s="290"/>
      <c r="E23" s="290"/>
      <c r="F23" s="290"/>
      <c r="G23" s="290"/>
      <c r="H23" s="290"/>
      <c r="I23" s="291"/>
    </row>
    <row r="24" spans="1:9" x14ac:dyDescent="0.2">
      <c r="B24" s="261"/>
      <c r="C24" s="262"/>
      <c r="D24" s="262"/>
      <c r="E24" s="262"/>
      <c r="F24" s="262"/>
      <c r="G24" s="262"/>
      <c r="H24" s="262"/>
      <c r="I24" s="262"/>
    </row>
    <row r="25" spans="1:9" x14ac:dyDescent="0.2">
      <c r="B25" s="263"/>
      <c r="C25" s="264"/>
      <c r="D25" s="264"/>
      <c r="E25" s="264"/>
      <c r="F25" s="264"/>
      <c r="G25" s="264"/>
      <c r="H25" s="264"/>
      <c r="I25" s="264"/>
    </row>
    <row r="26" spans="1:9" x14ac:dyDescent="0.2">
      <c r="B26" s="57"/>
      <c r="C26" s="17"/>
      <c r="D26" s="17"/>
      <c r="E26" s="17"/>
      <c r="F26" s="17"/>
      <c r="G26" s="17"/>
      <c r="H26" s="17"/>
      <c r="I26" s="17"/>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41" sqref="B41"/>
    </sheetView>
  </sheetViews>
  <sheetFormatPr defaultColWidth="9.140625" defaultRowHeight="12.75" x14ac:dyDescent="0.2"/>
  <cols>
    <col min="1" max="1" width="3.140625" style="91" customWidth="1"/>
    <col min="2" max="2" width="80" style="91" bestFit="1" customWidth="1"/>
    <col min="3" max="3" width="51.28515625" style="91" customWidth="1"/>
    <col min="4" max="4" width="11.85546875" style="91" customWidth="1"/>
    <col min="5" max="8" width="11.28515625" style="91" customWidth="1"/>
    <col min="9" max="9" width="12.7109375" style="91" customWidth="1"/>
    <col min="10" max="16384" width="9.140625" style="91"/>
  </cols>
  <sheetData>
    <row r="2" spans="2:9" x14ac:dyDescent="0.2">
      <c r="B2" s="89" t="s">
        <v>8</v>
      </c>
      <c r="C2" s="90"/>
      <c r="D2" s="90"/>
      <c r="E2" s="90"/>
      <c r="F2" s="90"/>
      <c r="G2" s="90"/>
      <c r="H2" s="90"/>
      <c r="I2" s="90"/>
    </row>
    <row r="3" spans="2:9" x14ac:dyDescent="0.2">
      <c r="B3" s="92"/>
      <c r="C3" s="92"/>
      <c r="D3" s="92"/>
      <c r="E3" s="92"/>
      <c r="F3" s="92"/>
      <c r="G3" s="92"/>
      <c r="H3" s="92"/>
      <c r="I3" s="92"/>
    </row>
    <row r="4" spans="2:9" x14ac:dyDescent="0.2">
      <c r="B4" s="89" t="s">
        <v>2</v>
      </c>
      <c r="C4" s="90"/>
      <c r="D4" s="90"/>
      <c r="E4" s="90"/>
      <c r="F4" s="90"/>
      <c r="G4" s="90"/>
      <c r="H4" s="90"/>
      <c r="I4" s="90"/>
    </row>
    <row r="5" spans="2:9" x14ac:dyDescent="0.2">
      <c r="B5" s="113" t="s">
        <v>76</v>
      </c>
      <c r="C5" s="113" t="s">
        <v>9</v>
      </c>
      <c r="D5" s="114" t="s">
        <v>58</v>
      </c>
      <c r="E5" s="114" t="s">
        <v>57</v>
      </c>
      <c r="F5" s="114" t="s">
        <v>56</v>
      </c>
      <c r="G5" s="115" t="s">
        <v>84</v>
      </c>
      <c r="H5" s="115" t="s">
        <v>85</v>
      </c>
      <c r="I5" s="116" t="s">
        <v>1</v>
      </c>
    </row>
    <row r="6" spans="2:9" ht="12" customHeight="1" x14ac:dyDescent="0.2">
      <c r="B6" s="93" t="s">
        <v>68</v>
      </c>
      <c r="C6" s="94"/>
      <c r="D6" s="95"/>
      <c r="E6" s="95"/>
      <c r="F6" s="95"/>
      <c r="G6" s="95"/>
      <c r="H6" s="95"/>
      <c r="I6" s="183">
        <f>SUM(D6:H6)</f>
        <v>0</v>
      </c>
    </row>
    <row r="7" spans="2:9" x14ac:dyDescent="0.2">
      <c r="B7" s="96"/>
      <c r="C7" s="97"/>
      <c r="D7" s="95"/>
      <c r="E7" s="95"/>
      <c r="F7" s="95"/>
      <c r="G7" s="95"/>
      <c r="H7" s="95"/>
      <c r="I7" s="183">
        <f t="shared" ref="I7:I9" si="0">SUM(D7:H7)</f>
        <v>0</v>
      </c>
    </row>
    <row r="8" spans="2:9" x14ac:dyDescent="0.2">
      <c r="B8" s="96"/>
      <c r="C8" s="97"/>
      <c r="D8" s="95"/>
      <c r="E8" s="95"/>
      <c r="F8" s="95"/>
      <c r="G8" s="95"/>
      <c r="H8" s="95"/>
      <c r="I8" s="183">
        <f t="shared" si="0"/>
        <v>0</v>
      </c>
    </row>
    <row r="9" spans="2:9" x14ac:dyDescent="0.2">
      <c r="B9" s="96"/>
      <c r="C9" s="97"/>
      <c r="D9" s="95"/>
      <c r="E9" s="95"/>
      <c r="F9" s="95"/>
      <c r="G9" s="95"/>
      <c r="H9" s="95"/>
      <c r="I9" s="183">
        <f t="shared" si="0"/>
        <v>0</v>
      </c>
    </row>
    <row r="10" spans="2:9" x14ac:dyDescent="0.2">
      <c r="B10" s="98" t="s">
        <v>1</v>
      </c>
      <c r="C10" s="99"/>
      <c r="D10" s="100">
        <f t="shared" ref="D10:I10" si="1">SUM(D6:D9)</f>
        <v>0</v>
      </c>
      <c r="E10" s="100">
        <f t="shared" si="1"/>
        <v>0</v>
      </c>
      <c r="F10" s="100">
        <f t="shared" si="1"/>
        <v>0</v>
      </c>
      <c r="G10" s="100">
        <f t="shared" ref="G10:H10" si="2">SUM(G6:G9)</f>
        <v>0</v>
      </c>
      <c r="H10" s="100">
        <f t="shared" si="2"/>
        <v>0</v>
      </c>
      <c r="I10" s="184">
        <f t="shared" si="1"/>
        <v>0</v>
      </c>
    </row>
    <row r="11" spans="2:9" x14ac:dyDescent="0.2">
      <c r="B11" s="92"/>
      <c r="C11" s="92"/>
      <c r="D11" s="92"/>
      <c r="E11" s="92"/>
      <c r="F11" s="92"/>
      <c r="G11" s="92"/>
      <c r="H11" s="92"/>
      <c r="I11" s="92"/>
    </row>
    <row r="12" spans="2:9" x14ac:dyDescent="0.2">
      <c r="B12" s="89" t="s">
        <v>10</v>
      </c>
      <c r="C12" s="90"/>
      <c r="D12" s="90"/>
      <c r="E12" s="90"/>
      <c r="F12" s="90"/>
      <c r="G12" s="90"/>
      <c r="H12" s="90"/>
      <c r="I12" s="90"/>
    </row>
    <row r="13" spans="2:9" x14ac:dyDescent="0.2">
      <c r="B13" s="113" t="s">
        <v>4</v>
      </c>
      <c r="C13" s="117" t="s">
        <v>9</v>
      </c>
      <c r="D13" s="114" t="s">
        <v>58</v>
      </c>
      <c r="E13" s="114" t="s">
        <v>57</v>
      </c>
      <c r="F13" s="114" t="s">
        <v>56</v>
      </c>
      <c r="G13" s="115" t="s">
        <v>84</v>
      </c>
      <c r="H13" s="115" t="s">
        <v>85</v>
      </c>
      <c r="I13" s="116" t="s">
        <v>1</v>
      </c>
    </row>
    <row r="14" spans="2:9" x14ac:dyDescent="0.2">
      <c r="B14" s="101"/>
      <c r="C14" s="101"/>
      <c r="D14" s="102"/>
      <c r="E14" s="102"/>
      <c r="F14" s="102"/>
      <c r="G14" s="102"/>
      <c r="H14" s="102"/>
      <c r="I14" s="185">
        <f>SUM(D14:H14)</f>
        <v>0</v>
      </c>
    </row>
    <row r="15" spans="2:9" x14ac:dyDescent="0.2">
      <c r="B15" s="101"/>
      <c r="C15" s="103"/>
      <c r="D15" s="104"/>
      <c r="E15" s="104"/>
      <c r="F15" s="104"/>
      <c r="G15" s="104"/>
      <c r="H15" s="104"/>
      <c r="I15" s="185">
        <f t="shared" ref="I15:I16" si="3">SUM(D15:H15)</f>
        <v>0</v>
      </c>
    </row>
    <row r="16" spans="2:9" x14ac:dyDescent="0.2">
      <c r="B16" s="101"/>
      <c r="C16" s="101"/>
      <c r="D16" s="104"/>
      <c r="E16" s="104"/>
      <c r="F16" s="104"/>
      <c r="G16" s="104"/>
      <c r="H16" s="104"/>
      <c r="I16" s="186">
        <f t="shared" si="3"/>
        <v>0</v>
      </c>
    </row>
    <row r="17" spans="2:9" x14ac:dyDescent="0.2">
      <c r="B17" s="105" t="s">
        <v>16</v>
      </c>
      <c r="C17" s="99"/>
      <c r="D17" s="106">
        <f t="shared" ref="D17:F17" si="4">SUM(D14:D16)</f>
        <v>0</v>
      </c>
      <c r="E17" s="106">
        <f t="shared" si="4"/>
        <v>0</v>
      </c>
      <c r="F17" s="106">
        <f t="shared" si="4"/>
        <v>0</v>
      </c>
      <c r="G17" s="106">
        <f t="shared" ref="G17:H17" si="5">SUM(G14:G16)</f>
        <v>0</v>
      </c>
      <c r="H17" s="106">
        <f t="shared" si="5"/>
        <v>0</v>
      </c>
      <c r="I17" s="106">
        <f>SUM(I14:I16)</f>
        <v>0</v>
      </c>
    </row>
    <row r="18" spans="2:9" x14ac:dyDescent="0.2">
      <c r="B18" s="92"/>
      <c r="C18" s="92"/>
      <c r="D18" s="107"/>
      <c r="E18" s="107"/>
      <c r="F18" s="107"/>
      <c r="G18" s="107"/>
      <c r="H18" s="107"/>
      <c r="I18" s="107"/>
    </row>
    <row r="19" spans="2:9" x14ac:dyDescent="0.2">
      <c r="B19" s="108" t="s">
        <v>6</v>
      </c>
      <c r="C19" s="92"/>
      <c r="D19" s="107"/>
      <c r="E19" s="107"/>
      <c r="F19" s="107"/>
      <c r="G19" s="107"/>
      <c r="H19" s="107"/>
      <c r="I19" s="107"/>
    </row>
    <row r="20" spans="2:9" x14ac:dyDescent="0.2">
      <c r="B20" s="270" t="s">
        <v>83</v>
      </c>
      <c r="C20" s="270"/>
      <c r="D20" s="270"/>
      <c r="E20" s="270"/>
      <c r="F20" s="270"/>
      <c r="G20" s="270"/>
      <c r="H20" s="270"/>
      <c r="I20" s="270"/>
    </row>
    <row r="21" spans="2:9" x14ac:dyDescent="0.2">
      <c r="B21" s="271"/>
      <c r="C21" s="271"/>
      <c r="D21" s="271"/>
      <c r="E21" s="271"/>
      <c r="F21" s="271"/>
      <c r="G21" s="271"/>
      <c r="H21" s="271"/>
      <c r="I21" s="271"/>
    </row>
    <row r="22" spans="2:9" x14ac:dyDescent="0.2">
      <c r="B22" s="92"/>
      <c r="C22" s="92"/>
      <c r="D22" s="107"/>
      <c r="E22" s="107"/>
      <c r="F22" s="107"/>
      <c r="G22" s="107"/>
      <c r="H22" s="107"/>
      <c r="I22" s="107"/>
    </row>
    <row r="23" spans="2:9" x14ac:dyDescent="0.2">
      <c r="B23" s="89" t="s">
        <v>2</v>
      </c>
      <c r="C23" s="90"/>
      <c r="D23" s="90"/>
      <c r="E23" s="90"/>
      <c r="F23" s="90"/>
      <c r="G23" s="90"/>
      <c r="H23" s="90"/>
      <c r="I23" s="90"/>
    </row>
    <row r="24" spans="2:9" x14ac:dyDescent="0.2">
      <c r="B24" s="109" t="s">
        <v>11</v>
      </c>
      <c r="C24" s="110"/>
      <c r="D24" s="110"/>
      <c r="E24" s="110"/>
      <c r="F24" s="110"/>
      <c r="G24" s="110"/>
      <c r="H24" s="110"/>
      <c r="I24" s="110"/>
    </row>
    <row r="25" spans="2:9" x14ac:dyDescent="0.2">
      <c r="B25" s="272"/>
      <c r="C25" s="272"/>
      <c r="D25" s="272"/>
      <c r="E25" s="272"/>
      <c r="F25" s="272"/>
      <c r="G25" s="272"/>
      <c r="H25" s="272"/>
      <c r="I25" s="272"/>
    </row>
    <row r="26" spans="2:9" x14ac:dyDescent="0.2">
      <c r="B26" s="273"/>
      <c r="C26" s="273"/>
      <c r="D26" s="273"/>
      <c r="E26" s="273"/>
      <c r="F26" s="273"/>
      <c r="G26" s="273"/>
      <c r="H26" s="273"/>
      <c r="I26" s="273"/>
    </row>
    <row r="27" spans="2:9" x14ac:dyDescent="0.2">
      <c r="B27" s="111"/>
      <c r="C27" s="112"/>
      <c r="D27" s="112"/>
      <c r="E27" s="112"/>
      <c r="F27" s="112"/>
      <c r="G27" s="112"/>
      <c r="H27" s="112"/>
      <c r="I27" s="112"/>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R40"/>
  <sheetViews>
    <sheetView showGridLines="0" zoomScale="90" zoomScaleNormal="90" workbookViewId="0">
      <selection activeCell="B35" sqref="B35"/>
    </sheetView>
  </sheetViews>
  <sheetFormatPr defaultColWidth="9.140625" defaultRowHeight="12.75" x14ac:dyDescent="0.2"/>
  <cols>
    <col min="1" max="1" width="2.28515625" style="1" customWidth="1"/>
    <col min="2" max="2" width="73.5703125" style="1" customWidth="1"/>
    <col min="3" max="3" width="15.140625" style="70" bestFit="1" customWidth="1"/>
    <col min="4" max="4" width="9.140625" style="79"/>
    <col min="5" max="5" width="9.140625" style="67"/>
    <col min="6" max="14" width="9.140625" style="75"/>
    <col min="15" max="15" width="9.140625" style="1"/>
    <col min="16" max="16" width="9.140625" style="41"/>
    <col min="17" max="17" width="13.85546875" style="41" customWidth="1"/>
    <col min="18" max="18" width="2.8554687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2" spans="2:18" x14ac:dyDescent="0.2">
      <c r="B2" s="169" t="s">
        <v>54</v>
      </c>
      <c r="C2" s="170"/>
      <c r="D2" s="170"/>
      <c r="E2" s="170"/>
      <c r="F2" s="170"/>
      <c r="G2" s="170"/>
      <c r="H2" s="268" t="s">
        <v>90</v>
      </c>
      <c r="I2" s="268"/>
      <c r="J2" s="268"/>
      <c r="K2" s="268"/>
      <c r="L2" s="268"/>
      <c r="M2" s="268"/>
      <c r="N2" s="268"/>
      <c r="O2" s="268"/>
      <c r="P2" s="268"/>
      <c r="Q2" s="268"/>
    </row>
    <row r="3" spans="2:18" ht="15.75" x14ac:dyDescent="0.25">
      <c r="B3" s="58" t="s">
        <v>64</v>
      </c>
      <c r="C3" s="47"/>
      <c r="D3" s="76"/>
      <c r="E3" s="63"/>
      <c r="F3" s="71"/>
      <c r="G3" s="71"/>
      <c r="H3" s="269" t="s">
        <v>91</v>
      </c>
      <c r="I3" s="269"/>
      <c r="J3" s="269"/>
      <c r="K3" s="269"/>
      <c r="L3" s="269"/>
      <c r="M3" s="269"/>
      <c r="N3" s="269"/>
      <c r="O3" s="269"/>
      <c r="P3" s="269"/>
      <c r="Q3" s="269"/>
    </row>
    <row r="4" spans="2:18" s="32" customFormat="1" ht="3" customHeight="1" x14ac:dyDescent="0.2">
      <c r="B4" s="34"/>
      <c r="C4" s="68"/>
      <c r="D4" s="77"/>
      <c r="E4" s="64"/>
      <c r="F4" s="72"/>
      <c r="G4" s="72"/>
      <c r="H4" s="72"/>
      <c r="I4" s="72"/>
      <c r="J4" s="72"/>
      <c r="K4" s="72"/>
      <c r="L4" s="72"/>
      <c r="M4" s="72"/>
      <c r="N4" s="72"/>
      <c r="O4" s="72"/>
      <c r="P4" s="72"/>
      <c r="Q4" s="72"/>
    </row>
    <row r="5" spans="2:18" ht="76.5" x14ac:dyDescent="0.2">
      <c r="B5" s="35" t="s">
        <v>17</v>
      </c>
      <c r="C5" s="35" t="s">
        <v>31</v>
      </c>
      <c r="D5" s="171" t="s">
        <v>63</v>
      </c>
      <c r="E5" s="172" t="s">
        <v>33</v>
      </c>
      <c r="F5" s="171" t="s">
        <v>32</v>
      </c>
      <c r="G5" s="171" t="s">
        <v>92</v>
      </c>
      <c r="H5" s="171" t="s">
        <v>93</v>
      </c>
      <c r="I5" s="171" t="s">
        <v>94</v>
      </c>
      <c r="J5" s="171" t="s">
        <v>95</v>
      </c>
      <c r="K5" s="173" t="s">
        <v>96</v>
      </c>
      <c r="L5" s="173" t="s">
        <v>97</v>
      </c>
      <c r="M5" s="171" t="s">
        <v>98</v>
      </c>
      <c r="N5" s="171" t="s">
        <v>99</v>
      </c>
      <c r="O5" s="171" t="s">
        <v>100</v>
      </c>
      <c r="P5" s="171" t="s">
        <v>101</v>
      </c>
      <c r="Q5" s="171" t="s">
        <v>102</v>
      </c>
      <c r="R5" s="50"/>
    </row>
    <row r="6" spans="2:18" x14ac:dyDescent="0.2">
      <c r="B6" s="179" t="s">
        <v>65</v>
      </c>
      <c r="C6" s="180"/>
      <c r="D6" s="180"/>
      <c r="E6" s="180"/>
      <c r="F6" s="180"/>
      <c r="G6" s="180"/>
      <c r="H6" s="180"/>
      <c r="I6" s="180"/>
      <c r="J6" s="180"/>
      <c r="K6" s="180"/>
      <c r="L6" s="180"/>
      <c r="M6" s="180"/>
      <c r="N6" s="180"/>
      <c r="O6" s="180"/>
      <c r="P6" s="180"/>
      <c r="Q6" s="180"/>
      <c r="R6" s="24"/>
    </row>
    <row r="7" spans="2:18" ht="51" x14ac:dyDescent="0.2">
      <c r="B7" s="174" t="s">
        <v>131</v>
      </c>
      <c r="C7" s="175"/>
      <c r="D7" s="176"/>
      <c r="E7" s="177"/>
      <c r="F7" s="178"/>
      <c r="G7" s="181"/>
      <c r="H7" s="80"/>
      <c r="I7" s="178"/>
      <c r="J7" s="178"/>
      <c r="K7" s="178"/>
      <c r="L7" s="178"/>
      <c r="M7" s="178"/>
      <c r="N7" s="225">
        <f>[1]Inputs!$M$43</f>
        <v>0.46592661151676018</v>
      </c>
      <c r="O7" s="36"/>
      <c r="P7" s="225">
        <f>[1]Inputs!$H$13</f>
        <v>6.3420000000000004E-2</v>
      </c>
      <c r="Q7" s="226" t="str">
        <f>_xlfn.CONCAT("[Invoice + ",TEXT([1]Inputs!$M$43,"0.00%")," Overheads] + ",TEXT(P7,"0.00%")," Margin")</f>
        <v>[Invoice + 46.59% Overheads] + 6.34% Margin</v>
      </c>
    </row>
    <row r="8" spans="2:18" x14ac:dyDescent="0.2">
      <c r="B8" s="62"/>
      <c r="C8" s="61"/>
      <c r="D8" s="73"/>
      <c r="E8" s="65"/>
      <c r="F8" s="80"/>
      <c r="G8" s="80"/>
      <c r="H8" s="80"/>
      <c r="I8" s="80"/>
      <c r="J8" s="80"/>
      <c r="K8" s="80"/>
      <c r="L8" s="80"/>
      <c r="M8" s="80"/>
      <c r="N8" s="80"/>
      <c r="O8" s="36"/>
      <c r="P8" s="37"/>
      <c r="Q8" s="182"/>
    </row>
    <row r="9" spans="2:18" x14ac:dyDescent="0.2">
      <c r="B9" s="265" t="s">
        <v>1</v>
      </c>
      <c r="C9" s="266"/>
      <c r="D9" s="266"/>
      <c r="E9" s="267"/>
      <c r="F9" s="81"/>
      <c r="G9" s="81"/>
      <c r="H9" s="81"/>
      <c r="I9" s="81"/>
      <c r="J9" s="81"/>
      <c r="K9" s="81"/>
      <c r="L9" s="81"/>
      <c r="M9" s="81"/>
      <c r="N9" s="81"/>
      <c r="O9" s="81"/>
      <c r="P9" s="81"/>
      <c r="Q9" s="84"/>
      <c r="R9" s="50"/>
    </row>
    <row r="10" spans="2:18" x14ac:dyDescent="0.2">
      <c r="B10" s="38"/>
      <c r="C10" s="69"/>
      <c r="D10" s="78"/>
      <c r="E10" s="66"/>
      <c r="F10" s="74"/>
      <c r="G10" s="74"/>
      <c r="H10" s="74"/>
      <c r="I10" s="74"/>
      <c r="J10" s="74"/>
      <c r="K10" s="74"/>
      <c r="L10" s="74"/>
      <c r="M10" s="74"/>
      <c r="N10" s="74"/>
      <c r="O10" s="39"/>
      <c r="P10" s="40"/>
      <c r="Q10" s="40"/>
    </row>
    <row r="11" spans="2:18" x14ac:dyDescent="0.2">
      <c r="O11" s="42"/>
    </row>
    <row r="12" spans="2:18" x14ac:dyDescent="0.2">
      <c r="B12" s="1" t="s">
        <v>71</v>
      </c>
    </row>
    <row r="13" spans="2:18" x14ac:dyDescent="0.2">
      <c r="B13" s="1" t="s">
        <v>132</v>
      </c>
    </row>
    <row r="14" spans="2:18" x14ac:dyDescent="0.2">
      <c r="R14" s="50"/>
    </row>
    <row r="23" spans="3:18" x14ac:dyDescent="0.2">
      <c r="C23" s="220"/>
    </row>
    <row r="27" spans="3:18" x14ac:dyDescent="0.2">
      <c r="R27" s="50"/>
    </row>
    <row r="40" spans="18:18" x14ac:dyDescent="0.2">
      <c r="R40" s="50"/>
    </row>
  </sheetData>
  <mergeCells count="3">
    <mergeCell ref="B9:E9"/>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2B245-0EB3-431B-8B80-6D0D8EA047F1}">
  <dimension ref="A1:O30"/>
  <sheetViews>
    <sheetView workbookViewId="0">
      <selection activeCell="B32" sqref="B3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109</v>
      </c>
      <c r="D1" s="195">
        <f>[1]Inputs!H16</f>
        <v>1</v>
      </c>
      <c r="E1" s="195">
        <f>[1]Inputs!I16</f>
        <v>1</v>
      </c>
      <c r="F1" s="195">
        <f>[1]Inputs!J16</f>
        <v>1.0109999999999999</v>
      </c>
      <c r="G1" s="195">
        <f>[1]Inputs!K16</f>
        <v>1.0231319999999999</v>
      </c>
      <c r="H1" s="195">
        <f>[1]Inputs!L16</f>
        <v>1.0337725727999998</v>
      </c>
      <c r="K1" s="196">
        <f>D1</f>
        <v>1</v>
      </c>
      <c r="L1" s="196">
        <f t="shared" ref="L1:O5" si="0">E1</f>
        <v>1</v>
      </c>
      <c r="M1" s="196">
        <f t="shared" si="0"/>
        <v>1.0109999999999999</v>
      </c>
      <c r="N1" s="196">
        <f t="shared" si="0"/>
        <v>1.0231319999999999</v>
      </c>
      <c r="O1" s="196">
        <f t="shared" si="0"/>
        <v>1.0337725727999998</v>
      </c>
    </row>
    <row r="2" spans="2:15" x14ac:dyDescent="0.25">
      <c r="B2" t="s">
        <v>110</v>
      </c>
      <c r="D2" s="195">
        <f>[1]Inputs!H61</f>
        <v>0.04</v>
      </c>
      <c r="E2" s="195">
        <f>[1]Inputs!I61</f>
        <v>0.04</v>
      </c>
      <c r="F2" s="195">
        <f>[1]Inputs!J61</f>
        <v>0.04</v>
      </c>
      <c r="G2" s="195">
        <f>[1]Inputs!K61</f>
        <v>0.04</v>
      </c>
      <c r="H2" s="195">
        <f>[1]Inputs!L61</f>
        <v>0.04</v>
      </c>
      <c r="K2" s="196"/>
      <c r="L2" s="196"/>
      <c r="M2" s="196"/>
      <c r="N2" s="196"/>
      <c r="O2" s="196"/>
    </row>
    <row r="3" spans="2:15" x14ac:dyDescent="0.25">
      <c r="B3" t="s">
        <v>111</v>
      </c>
      <c r="D3" s="196">
        <f>[1]Inputs!$M$43</f>
        <v>0.46592661151676018</v>
      </c>
      <c r="E3" s="196">
        <f>[1]Inputs!$M$43</f>
        <v>0.46592661151676018</v>
      </c>
      <c r="F3" s="196">
        <f>[1]Inputs!$M$43</f>
        <v>0.46592661151676018</v>
      </c>
      <c r="G3" s="196">
        <f>[1]Inputs!$M$43</f>
        <v>0.46592661151676018</v>
      </c>
      <c r="H3" s="196">
        <f>[1]Inputs!$M$43</f>
        <v>0.46592661151676018</v>
      </c>
      <c r="K3" s="196">
        <f t="shared" ref="K3:K5" si="1">D3</f>
        <v>0.46592661151676018</v>
      </c>
      <c r="L3" s="196">
        <f t="shared" si="0"/>
        <v>0.46592661151676018</v>
      </c>
      <c r="M3" s="196">
        <f t="shared" si="0"/>
        <v>0.46592661151676018</v>
      </c>
      <c r="N3" s="196">
        <f t="shared" si="0"/>
        <v>0.46592661151676018</v>
      </c>
      <c r="O3" s="196">
        <f t="shared" si="0"/>
        <v>0.46592661151676018</v>
      </c>
    </row>
    <row r="4" spans="2:15" x14ac:dyDescent="0.25">
      <c r="B4" t="s">
        <v>112</v>
      </c>
      <c r="D4" s="196">
        <f>[1]Inputs!$M$48</f>
        <v>0.16037758511933414</v>
      </c>
      <c r="E4" s="196">
        <f>[1]Inputs!$M$48</f>
        <v>0.16037758511933414</v>
      </c>
      <c r="F4" s="196">
        <f>[1]Inputs!$M$48</f>
        <v>0.16037758511933414</v>
      </c>
      <c r="G4" s="196">
        <f>[1]Inputs!$M$48</f>
        <v>0.16037758511933414</v>
      </c>
      <c r="H4" s="196">
        <f>[1]Inputs!$M$48</f>
        <v>0.16037758511933414</v>
      </c>
      <c r="K4" s="196">
        <f t="shared" si="1"/>
        <v>0.16037758511933414</v>
      </c>
      <c r="L4" s="196">
        <f t="shared" si="0"/>
        <v>0.16037758511933414</v>
      </c>
      <c r="M4" s="196">
        <f t="shared" si="0"/>
        <v>0.16037758511933414</v>
      </c>
      <c r="N4" s="196">
        <f t="shared" si="0"/>
        <v>0.16037758511933414</v>
      </c>
      <c r="O4" s="196">
        <f t="shared" si="0"/>
        <v>0.16037758511933414</v>
      </c>
    </row>
    <row r="5" spans="2:15" x14ac:dyDescent="0.25">
      <c r="B5" t="s">
        <v>113</v>
      </c>
      <c r="D5" s="196">
        <f>[1]Inputs!$H$13</f>
        <v>6.3420000000000004E-2</v>
      </c>
      <c r="E5" s="196">
        <f>[1]Inputs!$H$13</f>
        <v>6.3420000000000004E-2</v>
      </c>
      <c r="F5" s="196">
        <f>[1]Inputs!$H$13</f>
        <v>6.3420000000000004E-2</v>
      </c>
      <c r="G5" s="196">
        <f>[1]Inputs!$H$13</f>
        <v>6.3420000000000004E-2</v>
      </c>
      <c r="H5" s="196">
        <f>[1]Inputs!$H$13</f>
        <v>6.3420000000000004E-2</v>
      </c>
      <c r="K5" s="196">
        <f t="shared" si="1"/>
        <v>6.3420000000000004E-2</v>
      </c>
      <c r="L5" s="196">
        <f t="shared" si="0"/>
        <v>6.3420000000000004E-2</v>
      </c>
      <c r="M5" s="196">
        <f t="shared" si="0"/>
        <v>6.3420000000000004E-2</v>
      </c>
      <c r="N5" s="196">
        <f t="shared" si="0"/>
        <v>6.3420000000000004E-2</v>
      </c>
      <c r="O5" s="196">
        <f t="shared" si="0"/>
        <v>6.3420000000000004E-2</v>
      </c>
    </row>
    <row r="6" spans="2:15" s="197" customFormat="1" ht="15.75" x14ac:dyDescent="0.25">
      <c r="D6" s="274" t="s">
        <v>114</v>
      </c>
      <c r="E6" s="274"/>
      <c r="F6" s="274"/>
      <c r="G6" s="274"/>
      <c r="H6" s="274"/>
      <c r="J6" s="275" t="s">
        <v>115</v>
      </c>
      <c r="K6" s="275"/>
      <c r="L6" s="275"/>
      <c r="M6" s="275"/>
      <c r="N6" s="275"/>
      <c r="O6" s="275"/>
    </row>
    <row r="7" spans="2:15" x14ac:dyDescent="0.25">
      <c r="B7" s="198" t="s">
        <v>138</v>
      </c>
      <c r="C7" s="199"/>
      <c r="D7" s="199" t="s">
        <v>116</v>
      </c>
      <c r="E7" s="199" t="s">
        <v>117</v>
      </c>
      <c r="F7" s="199" t="s">
        <v>118</v>
      </c>
      <c r="G7" s="199" t="s">
        <v>119</v>
      </c>
      <c r="H7" s="199" t="s">
        <v>120</v>
      </c>
    </row>
    <row r="8" spans="2:15" x14ac:dyDescent="0.25">
      <c r="B8" s="200" t="s">
        <v>93</v>
      </c>
      <c r="C8" s="201"/>
      <c r="D8" s="202">
        <f>(D20*D$29)</f>
        <v>0</v>
      </c>
      <c r="E8" s="202">
        <f t="shared" ref="E8:H8" si="2">(E20*E$29)</f>
        <v>0</v>
      </c>
      <c r="F8" s="202">
        <f t="shared" si="2"/>
        <v>0</v>
      </c>
      <c r="G8" s="202">
        <f t="shared" si="2"/>
        <v>0</v>
      </c>
      <c r="H8" s="202">
        <f t="shared" si="2"/>
        <v>0</v>
      </c>
    </row>
    <row r="9" spans="2:15" x14ac:dyDescent="0.25">
      <c r="B9" s="200" t="s">
        <v>94</v>
      </c>
      <c r="C9" s="201"/>
      <c r="D9" s="202">
        <f>(D21*D$29)</f>
        <v>0</v>
      </c>
      <c r="E9" s="202">
        <f t="shared" ref="E9:H9" si="3">(E21*E$29)</f>
        <v>0</v>
      </c>
      <c r="F9" s="202">
        <f t="shared" si="3"/>
        <v>0</v>
      </c>
      <c r="G9" s="202">
        <f t="shared" si="3"/>
        <v>0</v>
      </c>
      <c r="H9" s="202">
        <f t="shared" si="3"/>
        <v>0</v>
      </c>
    </row>
    <row r="10" spans="2:15" x14ac:dyDescent="0.25">
      <c r="B10" s="200" t="s">
        <v>95</v>
      </c>
      <c r="C10" s="201"/>
      <c r="D10" s="202">
        <f>(D22*D$29)</f>
        <v>0</v>
      </c>
      <c r="E10" s="202">
        <f t="shared" ref="E10:H10" si="4">(E22*E$29)</f>
        <v>0</v>
      </c>
      <c r="F10" s="202">
        <f t="shared" si="4"/>
        <v>0</v>
      </c>
      <c r="G10" s="202">
        <f t="shared" si="4"/>
        <v>0</v>
      </c>
      <c r="H10" s="202">
        <f t="shared" si="4"/>
        <v>0</v>
      </c>
    </row>
    <row r="11" spans="2:15" x14ac:dyDescent="0.25">
      <c r="B11" s="200" t="s">
        <v>135</v>
      </c>
      <c r="C11" s="201"/>
      <c r="D11" s="202">
        <f>D23</f>
        <v>15000</v>
      </c>
      <c r="E11" s="202">
        <f t="shared" ref="E11:H11" si="5">E23</f>
        <v>15000</v>
      </c>
      <c r="F11" s="202">
        <f t="shared" si="5"/>
        <v>15000</v>
      </c>
      <c r="G11" s="202">
        <f t="shared" si="5"/>
        <v>15000</v>
      </c>
      <c r="H11" s="202">
        <f t="shared" si="5"/>
        <v>15000</v>
      </c>
    </row>
    <row r="12" spans="2:15" x14ac:dyDescent="0.25">
      <c r="B12" s="203" t="s">
        <v>121</v>
      </c>
      <c r="C12" s="203"/>
      <c r="D12" s="204">
        <f>D23</f>
        <v>15000</v>
      </c>
      <c r="E12" s="204">
        <f t="shared" ref="E12:H12" si="6">E23</f>
        <v>15000</v>
      </c>
      <c r="F12" s="204">
        <f t="shared" si="6"/>
        <v>15000</v>
      </c>
      <c r="G12" s="204">
        <f t="shared" si="6"/>
        <v>15000</v>
      </c>
      <c r="H12" s="204">
        <f t="shared" si="6"/>
        <v>15000</v>
      </c>
    </row>
    <row r="13" spans="2:15" x14ac:dyDescent="0.25">
      <c r="B13" s="201" t="s">
        <v>99</v>
      </c>
      <c r="C13" s="201"/>
      <c r="D13" s="202">
        <f>D25</f>
        <v>6988.8991727514031</v>
      </c>
      <c r="E13" s="202">
        <f t="shared" ref="E13:H13" si="7">E25</f>
        <v>6988.8991727514031</v>
      </c>
      <c r="F13" s="202">
        <f t="shared" si="7"/>
        <v>6988.8991727514031</v>
      </c>
      <c r="G13" s="202">
        <f t="shared" si="7"/>
        <v>6988.8991727514031</v>
      </c>
      <c r="H13" s="202">
        <f t="shared" si="7"/>
        <v>6988.8991727514031</v>
      </c>
    </row>
    <row r="14" spans="2:15" x14ac:dyDescent="0.25">
      <c r="B14" s="201" t="s">
        <v>100</v>
      </c>
      <c r="C14" s="201"/>
      <c r="D14" s="202">
        <f>D26</f>
        <v>2405.663776790012</v>
      </c>
      <c r="E14" s="202">
        <f t="shared" ref="E14:H14" si="8">E26</f>
        <v>2405.663776790012</v>
      </c>
      <c r="F14" s="202">
        <f t="shared" si="8"/>
        <v>2405.663776790012</v>
      </c>
      <c r="G14" s="202">
        <f t="shared" si="8"/>
        <v>2405.663776790012</v>
      </c>
      <c r="H14" s="202">
        <f t="shared" si="8"/>
        <v>2405.663776790012</v>
      </c>
    </row>
    <row r="15" spans="2:15" x14ac:dyDescent="0.25">
      <c r="B15" s="201" t="s">
        <v>107</v>
      </c>
      <c r="C15" s="201"/>
      <c r="D15" s="202">
        <f>D27</f>
        <v>1547.1031822599168</v>
      </c>
      <c r="E15" s="202">
        <f t="shared" ref="E15:H15" si="9">E27</f>
        <v>1547.1031822599168</v>
      </c>
      <c r="F15" s="202">
        <f t="shared" si="9"/>
        <v>1547.1031822599168</v>
      </c>
      <c r="G15" s="202">
        <f t="shared" si="9"/>
        <v>1547.1031822599168</v>
      </c>
      <c r="H15" s="202">
        <f t="shared" si="9"/>
        <v>1547.1031822599168</v>
      </c>
    </row>
    <row r="16" spans="2:15" s="206" customFormat="1" x14ac:dyDescent="0.25">
      <c r="B16" s="205" t="s">
        <v>122</v>
      </c>
      <c r="C16" s="201"/>
      <c r="D16" s="204">
        <f>D28</f>
        <v>25941.666131801336</v>
      </c>
      <c r="E16" s="204">
        <f t="shared" ref="E16:H16" si="10">E28</f>
        <v>25941.666131801336</v>
      </c>
      <c r="F16" s="204">
        <f t="shared" si="10"/>
        <v>25941.666131801336</v>
      </c>
      <c r="G16" s="204">
        <f t="shared" si="10"/>
        <v>25941.666131801336</v>
      </c>
      <c r="H16" s="204">
        <f t="shared" si="10"/>
        <v>25941.666131801336</v>
      </c>
    </row>
    <row r="17" spans="1:8" s="191" customFormat="1" x14ac:dyDescent="0.25">
      <c r="B17" s="207" t="s">
        <v>123</v>
      </c>
      <c r="C17" s="203"/>
      <c r="D17" s="204">
        <f>D30-D16</f>
        <v>0</v>
      </c>
      <c r="E17" s="204">
        <f t="shared" ref="E17:H17" si="11">E30-E16</f>
        <v>0</v>
      </c>
      <c r="F17" s="204">
        <f t="shared" si="11"/>
        <v>0</v>
      </c>
      <c r="G17" s="204">
        <f t="shared" si="11"/>
        <v>0</v>
      </c>
      <c r="H17" s="204">
        <f t="shared" si="11"/>
        <v>0</v>
      </c>
    </row>
    <row r="18" spans="1:8" s="191" customFormat="1" x14ac:dyDescent="0.25">
      <c r="C18" s="208"/>
    </row>
    <row r="19" spans="1:8" s="232" customFormat="1" x14ac:dyDescent="0.25">
      <c r="A19" s="276"/>
      <c r="B19" s="209" t="s">
        <v>134</v>
      </c>
      <c r="C19" s="192"/>
      <c r="D19" s="277" t="s">
        <v>124</v>
      </c>
      <c r="E19" s="278"/>
      <c r="F19" s="278"/>
      <c r="G19" s="278"/>
      <c r="H19" s="278"/>
    </row>
    <row r="20" spans="1:8" s="232" customFormat="1" x14ac:dyDescent="0.25">
      <c r="A20" s="276"/>
      <c r="B20" s="210" t="s">
        <v>93</v>
      </c>
      <c r="C20" s="211">
        <v>0</v>
      </c>
      <c r="D20" s="212">
        <f>C20*D$1</f>
        <v>0</v>
      </c>
      <c r="E20" s="212">
        <f t="shared" ref="E20:H20" si="12">D20*E$1</f>
        <v>0</v>
      </c>
      <c r="F20" s="212">
        <f t="shared" si="12"/>
        <v>0</v>
      </c>
      <c r="G20" s="212">
        <f t="shared" si="12"/>
        <v>0</v>
      </c>
      <c r="H20" s="212">
        <f t="shared" si="12"/>
        <v>0</v>
      </c>
    </row>
    <row r="21" spans="1:8" s="232" customFormat="1" x14ac:dyDescent="0.25">
      <c r="A21" s="276"/>
      <c r="B21" s="210" t="s">
        <v>94</v>
      </c>
      <c r="C21" s="211">
        <v>0</v>
      </c>
      <c r="D21" s="212">
        <f>C21</f>
        <v>0</v>
      </c>
      <c r="E21" s="212">
        <f t="shared" ref="E21:H22" si="13">D21</f>
        <v>0</v>
      </c>
      <c r="F21" s="212">
        <f t="shared" si="13"/>
        <v>0</v>
      </c>
      <c r="G21" s="212">
        <f t="shared" si="13"/>
        <v>0</v>
      </c>
      <c r="H21" s="212">
        <f t="shared" si="13"/>
        <v>0</v>
      </c>
    </row>
    <row r="22" spans="1:8" s="232" customFormat="1" x14ac:dyDescent="0.25">
      <c r="A22" s="276"/>
      <c r="B22" s="210" t="s">
        <v>95</v>
      </c>
      <c r="C22" s="211">
        <v>0</v>
      </c>
      <c r="D22" s="212">
        <v>0</v>
      </c>
      <c r="E22" s="212">
        <f t="shared" si="13"/>
        <v>0</v>
      </c>
      <c r="F22" s="212">
        <f t="shared" si="13"/>
        <v>0</v>
      </c>
      <c r="G22" s="212">
        <f t="shared" si="13"/>
        <v>0</v>
      </c>
      <c r="H22" s="212">
        <f t="shared" si="13"/>
        <v>0</v>
      </c>
    </row>
    <row r="23" spans="1:8" s="232" customFormat="1" x14ac:dyDescent="0.25">
      <c r="A23" s="276"/>
      <c r="B23" s="209" t="s">
        <v>135</v>
      </c>
      <c r="C23" s="192"/>
      <c r="D23" s="234">
        <f>'Forecast Revenue - Costs'!D10</f>
        <v>15000</v>
      </c>
      <c r="E23" s="234">
        <f>'Forecast Revenue - Costs'!E10</f>
        <v>15000</v>
      </c>
      <c r="F23" s="234">
        <f>'Forecast Revenue - Costs'!F10</f>
        <v>15000</v>
      </c>
      <c r="G23" s="234">
        <f>'Forecast Revenue - Costs'!G10</f>
        <v>15000</v>
      </c>
      <c r="H23" s="234">
        <f>'Forecast Revenue - Costs'!H10</f>
        <v>15000</v>
      </c>
    </row>
    <row r="24" spans="1:8" s="232" customFormat="1" x14ac:dyDescent="0.25">
      <c r="A24" s="276"/>
      <c r="B24" s="213" t="s">
        <v>121</v>
      </c>
      <c r="C24" s="214">
        <v>0</v>
      </c>
      <c r="D24" s="203">
        <f>SUM(D20:D23)</f>
        <v>15000</v>
      </c>
      <c r="E24" s="203">
        <f t="shared" ref="E24:H24" si="14">SUM(E20:E23)</f>
        <v>15000</v>
      </c>
      <c r="F24" s="203">
        <f t="shared" si="14"/>
        <v>15000</v>
      </c>
      <c r="G24" s="203">
        <f t="shared" si="14"/>
        <v>15000</v>
      </c>
      <c r="H24" s="203">
        <f t="shared" si="14"/>
        <v>15000</v>
      </c>
    </row>
    <row r="25" spans="1:8" s="232" customFormat="1" x14ac:dyDescent="0.25">
      <c r="A25" s="276"/>
      <c r="B25" s="210" t="s">
        <v>99</v>
      </c>
      <c r="C25" s="211">
        <v>0</v>
      </c>
      <c r="D25" s="212">
        <f>D24*D$3</f>
        <v>6988.8991727514031</v>
      </c>
      <c r="E25" s="212">
        <f t="shared" ref="E25:H25" si="15">E24*E$3</f>
        <v>6988.8991727514031</v>
      </c>
      <c r="F25" s="212">
        <f t="shared" si="15"/>
        <v>6988.8991727514031</v>
      </c>
      <c r="G25" s="212">
        <f t="shared" si="15"/>
        <v>6988.8991727514031</v>
      </c>
      <c r="H25" s="212">
        <f t="shared" si="15"/>
        <v>6988.8991727514031</v>
      </c>
    </row>
    <row r="26" spans="1:8" s="232" customFormat="1" x14ac:dyDescent="0.25">
      <c r="A26" s="276"/>
      <c r="B26" s="210" t="s">
        <v>100</v>
      </c>
      <c r="C26" s="211">
        <v>0</v>
      </c>
      <c r="D26" s="212">
        <f>D24*$D$4</f>
        <v>2405.663776790012</v>
      </c>
      <c r="E26" s="212">
        <f t="shared" ref="E26:H26" si="16">E24*$D$4</f>
        <v>2405.663776790012</v>
      </c>
      <c r="F26" s="212">
        <f t="shared" si="16"/>
        <v>2405.663776790012</v>
      </c>
      <c r="G26" s="212">
        <f t="shared" si="16"/>
        <v>2405.663776790012</v>
      </c>
      <c r="H26" s="212">
        <f t="shared" si="16"/>
        <v>2405.663776790012</v>
      </c>
    </row>
    <row r="27" spans="1:8" s="232" customFormat="1" x14ac:dyDescent="0.25">
      <c r="A27" s="276"/>
      <c r="B27" s="210" t="s">
        <v>101</v>
      </c>
      <c r="C27" s="211">
        <v>0</v>
      </c>
      <c r="D27" s="212">
        <f>SUM(D24:D26)*D$5</f>
        <v>1547.1031822599168</v>
      </c>
      <c r="E27" s="212">
        <f t="shared" ref="E27:H27" si="17">SUM(E24:E26)*E$5</f>
        <v>1547.1031822599168</v>
      </c>
      <c r="F27" s="212">
        <f t="shared" si="17"/>
        <v>1547.1031822599168</v>
      </c>
      <c r="G27" s="212">
        <f t="shared" si="17"/>
        <v>1547.1031822599168</v>
      </c>
      <c r="H27" s="212">
        <f t="shared" si="17"/>
        <v>1547.1031822599168</v>
      </c>
    </row>
    <row r="28" spans="1:8" s="232" customFormat="1" x14ac:dyDescent="0.25">
      <c r="A28" s="276"/>
      <c r="B28" s="215" t="s">
        <v>125</v>
      </c>
      <c r="C28" s="216">
        <v>0</v>
      </c>
      <c r="D28" s="217">
        <f>SUM(D24:D27)</f>
        <v>25941.666131801336</v>
      </c>
      <c r="E28" s="217">
        <f t="shared" ref="E28:H28" si="18">SUM(E24:E27)</f>
        <v>25941.666131801336</v>
      </c>
      <c r="F28" s="217">
        <f t="shared" si="18"/>
        <v>25941.666131801336</v>
      </c>
      <c r="G28" s="217">
        <f t="shared" si="18"/>
        <v>25941.666131801336</v>
      </c>
      <c r="H28" s="217">
        <f t="shared" si="18"/>
        <v>25941.666131801336</v>
      </c>
    </row>
    <row r="29" spans="1:8" s="232" customFormat="1" x14ac:dyDescent="0.25">
      <c r="A29" s="276"/>
      <c r="B29" s="218" t="s">
        <v>136</v>
      </c>
      <c r="C29" s="212"/>
      <c r="D29" s="219">
        <f>D23</f>
        <v>15000</v>
      </c>
      <c r="E29" s="219">
        <f t="shared" ref="E29:H29" si="19">E23</f>
        <v>15000</v>
      </c>
      <c r="F29" s="219">
        <f t="shared" si="19"/>
        <v>15000</v>
      </c>
      <c r="G29" s="219">
        <f t="shared" si="19"/>
        <v>15000</v>
      </c>
      <c r="H29" s="219">
        <f t="shared" si="19"/>
        <v>15000</v>
      </c>
    </row>
    <row r="30" spans="1:8" s="232" customFormat="1" x14ac:dyDescent="0.25">
      <c r="B30" s="213" t="s">
        <v>126</v>
      </c>
      <c r="C30" s="214"/>
      <c r="D30" s="203">
        <f>D28</f>
        <v>25941.666131801336</v>
      </c>
      <c r="E30" s="203">
        <f t="shared" ref="E30:H30" si="20">E28</f>
        <v>25941.666131801336</v>
      </c>
      <c r="F30" s="203">
        <f t="shared" si="20"/>
        <v>25941.666131801336</v>
      </c>
      <c r="G30" s="203">
        <f t="shared" si="20"/>
        <v>25941.666131801336</v>
      </c>
      <c r="H30" s="203">
        <f t="shared" si="20"/>
        <v>25941.666131801336</v>
      </c>
    </row>
  </sheetData>
  <mergeCells count="4">
    <mergeCell ref="D6:H6"/>
    <mergeCell ref="J6:O6"/>
    <mergeCell ref="A19:A29"/>
    <mergeCell ref="D19:H19"/>
  </mergeCells>
  <pageMargins left="0.7" right="0.7" top="0.75" bottom="0.75" header="0.3" footer="0.3"/>
  <ignoredErrors>
    <ignoredError sqref="D12:H12"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3"/>
  <sheetViews>
    <sheetView showGridLines="0" workbookViewId="0">
      <selection activeCell="I11" sqref="I11"/>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5" t="s">
        <v>50</v>
      </c>
      <c r="C2" s="26"/>
      <c r="D2" s="26"/>
      <c r="E2" s="26"/>
      <c r="F2" s="26"/>
      <c r="G2" s="26"/>
      <c r="H2" s="26"/>
      <c r="I2" s="26"/>
    </row>
    <row r="3" spans="2:9" x14ac:dyDescent="0.25">
      <c r="B3" s="1"/>
      <c r="C3" s="1"/>
      <c r="D3" s="1"/>
      <c r="E3" s="1"/>
      <c r="F3" s="1"/>
      <c r="G3" s="1"/>
      <c r="H3" s="1"/>
      <c r="I3" s="1"/>
    </row>
    <row r="4" spans="2:9" x14ac:dyDescent="0.25">
      <c r="B4" s="3" t="s">
        <v>76</v>
      </c>
      <c r="C4" s="3" t="s">
        <v>3</v>
      </c>
      <c r="D4" s="60" t="s">
        <v>59</v>
      </c>
      <c r="E4" s="60" t="s">
        <v>60</v>
      </c>
      <c r="F4" s="60" t="s">
        <v>61</v>
      </c>
      <c r="G4" s="60" t="s">
        <v>78</v>
      </c>
      <c r="H4" s="60" t="s">
        <v>62</v>
      </c>
      <c r="I4" s="4" t="s">
        <v>1</v>
      </c>
    </row>
    <row r="5" spans="2:9" x14ac:dyDescent="0.25">
      <c r="B5" s="85" t="s">
        <v>80</v>
      </c>
      <c r="C5" s="5" t="str">
        <f>'AER Summary'!$C$3</f>
        <v>Provision of Traffic Control by the DSNP (NEW)</v>
      </c>
      <c r="D5" s="27">
        <f>'Forecasts by year'!D30</f>
        <v>25941.666131801336</v>
      </c>
      <c r="E5" s="27">
        <f>'Forecasts by year'!E30</f>
        <v>25941.666131801336</v>
      </c>
      <c r="F5" s="27">
        <f>'Forecasts by year'!F30</f>
        <v>25941.666131801336</v>
      </c>
      <c r="G5" s="27">
        <f>'Forecasts by year'!G30</f>
        <v>25941.666131801336</v>
      </c>
      <c r="H5" s="27">
        <f>'Forecasts by year'!H30</f>
        <v>25941.666131801336</v>
      </c>
      <c r="I5" s="164">
        <f>SUM(D5:H5)</f>
        <v>129708.33065900668</v>
      </c>
    </row>
    <row r="6" spans="2:9" x14ac:dyDescent="0.25">
      <c r="B6" s="7" t="s">
        <v>1</v>
      </c>
      <c r="C6" s="8"/>
      <c r="D6" s="9">
        <f>SUM(D5:D5)</f>
        <v>25941.666131801336</v>
      </c>
      <c r="E6" s="9">
        <f>SUM(E5:E5)</f>
        <v>25941.666131801336</v>
      </c>
      <c r="F6" s="9">
        <f>SUM(F5:F5)</f>
        <v>25941.666131801336</v>
      </c>
      <c r="G6" s="9">
        <f>SUM(G5:G5)</f>
        <v>25941.666131801336</v>
      </c>
      <c r="H6" s="9">
        <f>SUM(H5:H5)</f>
        <v>25941.666131801336</v>
      </c>
      <c r="I6" s="9">
        <f>SUM(I5:I5)</f>
        <v>129708.33065900668</v>
      </c>
    </row>
    <row r="7" spans="2:9" x14ac:dyDescent="0.25">
      <c r="B7" s="1"/>
      <c r="C7" s="1"/>
      <c r="D7" s="1"/>
      <c r="E7" s="1"/>
      <c r="F7" s="1"/>
      <c r="G7" s="1"/>
      <c r="H7" s="1"/>
      <c r="I7" s="1"/>
    </row>
    <row r="8" spans="2:9" x14ac:dyDescent="0.25">
      <c r="B8" s="25" t="s">
        <v>27</v>
      </c>
      <c r="C8" s="26"/>
      <c r="D8" s="26"/>
      <c r="E8" s="26"/>
      <c r="F8" s="26"/>
      <c r="G8" s="26"/>
      <c r="H8" s="26"/>
      <c r="I8" s="26"/>
    </row>
    <row r="9" spans="2:9" x14ac:dyDescent="0.25">
      <c r="B9" s="3" t="s">
        <v>76</v>
      </c>
      <c r="C9" s="3" t="s">
        <v>3</v>
      </c>
      <c r="D9" s="60" t="s">
        <v>59</v>
      </c>
      <c r="E9" s="60" t="s">
        <v>60</v>
      </c>
      <c r="F9" s="60" t="s">
        <v>61</v>
      </c>
      <c r="G9" s="60" t="s">
        <v>77</v>
      </c>
      <c r="H9" s="60" t="s">
        <v>62</v>
      </c>
      <c r="I9" s="4" t="s">
        <v>1</v>
      </c>
    </row>
    <row r="10" spans="2:9" x14ac:dyDescent="0.25">
      <c r="B10" s="85" t="s">
        <v>80</v>
      </c>
      <c r="C10" s="5" t="str">
        <f>'AER Summary'!$C$3</f>
        <v>Provision of Traffic Control by the DSNP (NEW)</v>
      </c>
      <c r="D10" s="86">
        <v>15000</v>
      </c>
      <c r="E10" s="86">
        <v>15000</v>
      </c>
      <c r="F10" s="86">
        <v>15000</v>
      </c>
      <c r="G10" s="86">
        <v>15000</v>
      </c>
      <c r="H10" s="86">
        <v>15000</v>
      </c>
      <c r="I10" s="187">
        <f>SUM(D10:H10)</f>
        <v>75000</v>
      </c>
    </row>
    <row r="11" spans="2:9" x14ac:dyDescent="0.25">
      <c r="B11" s="227" t="s">
        <v>1</v>
      </c>
      <c r="C11" s="228"/>
      <c r="D11" s="229">
        <f>SUM(D10:D10)</f>
        <v>15000</v>
      </c>
      <c r="E11" s="229">
        <f>SUM(E10:E10)</f>
        <v>15000</v>
      </c>
      <c r="F11" s="229">
        <f>SUM(F10:F10)</f>
        <v>15000</v>
      </c>
      <c r="G11" s="229">
        <f>SUM(G10:G10)</f>
        <v>15000</v>
      </c>
      <c r="H11" s="229">
        <f>SUM(H10:H10)</f>
        <v>15000</v>
      </c>
      <c r="I11" s="230">
        <f>SUM(I10:I10)</f>
        <v>75000</v>
      </c>
    </row>
    <row r="12" spans="2:9" x14ac:dyDescent="0.25">
      <c r="B12" s="227" t="s">
        <v>16</v>
      </c>
      <c r="C12" s="228"/>
      <c r="D12" s="231">
        <v>10</v>
      </c>
      <c r="E12" s="231">
        <v>10</v>
      </c>
      <c r="F12" s="231">
        <v>10</v>
      </c>
      <c r="G12" s="231">
        <v>10</v>
      </c>
      <c r="H12" s="231">
        <v>10</v>
      </c>
      <c r="I12" s="231">
        <f>SUM(D12:H12)</f>
        <v>50</v>
      </c>
    </row>
    <row r="13" spans="2:9" x14ac:dyDescent="0.25">
      <c r="B13" s="1"/>
      <c r="C13" s="1"/>
      <c r="D13" s="12"/>
      <c r="E13" s="12"/>
      <c r="F13" s="12"/>
      <c r="G13" s="12"/>
      <c r="H13" s="12"/>
      <c r="I13" s="12"/>
    </row>
    <row r="14" spans="2:9" x14ac:dyDescent="0.25">
      <c r="B14" s="13" t="s">
        <v>6</v>
      </c>
      <c r="C14" s="1"/>
      <c r="D14" s="12"/>
      <c r="E14" s="12"/>
      <c r="F14" s="12"/>
      <c r="G14" s="12"/>
      <c r="H14" s="12"/>
      <c r="I14" s="12"/>
    </row>
    <row r="15" spans="2:9" x14ac:dyDescent="0.25">
      <c r="B15" s="279" t="s">
        <v>133</v>
      </c>
      <c r="C15" s="279"/>
      <c r="D15" s="279"/>
      <c r="E15" s="279"/>
      <c r="F15" s="279"/>
      <c r="G15" s="279"/>
      <c r="H15" s="279"/>
      <c r="I15" s="279"/>
    </row>
    <row r="16" spans="2:9" x14ac:dyDescent="0.25">
      <c r="B16" s="280"/>
      <c r="C16" s="280"/>
      <c r="D16" s="280"/>
      <c r="E16" s="280"/>
      <c r="F16" s="280"/>
      <c r="G16" s="280"/>
      <c r="H16" s="280"/>
      <c r="I16" s="280"/>
    </row>
    <row r="17" spans="2:9" x14ac:dyDescent="0.25">
      <c r="B17" s="1"/>
      <c r="C17" s="1"/>
      <c r="D17" s="12"/>
      <c r="E17" s="12"/>
      <c r="F17" s="12"/>
      <c r="G17" s="12"/>
      <c r="H17" s="12"/>
      <c r="I17" s="12"/>
    </row>
    <row r="18" spans="2:9" x14ac:dyDescent="0.25">
      <c r="B18" s="25" t="s">
        <v>28</v>
      </c>
      <c r="C18" s="26"/>
      <c r="D18" s="26"/>
      <c r="E18" s="26"/>
      <c r="F18" s="26"/>
      <c r="G18" s="26"/>
      <c r="H18" s="26"/>
      <c r="I18" s="26"/>
    </row>
    <row r="19" spans="2:9" x14ac:dyDescent="0.25">
      <c r="B19" s="14" t="s">
        <v>26</v>
      </c>
      <c r="C19" s="15"/>
      <c r="D19" s="15"/>
      <c r="E19" s="15"/>
      <c r="F19" s="15"/>
      <c r="G19" s="15"/>
      <c r="H19" s="15"/>
      <c r="I19" s="15"/>
    </row>
    <row r="20" spans="2:9" x14ac:dyDescent="0.25">
      <c r="B20" s="262" t="s">
        <v>108</v>
      </c>
      <c r="C20" s="262"/>
      <c r="D20" s="262"/>
      <c r="E20" s="262"/>
      <c r="F20" s="262"/>
      <c r="G20" s="262"/>
      <c r="H20" s="262"/>
      <c r="I20" s="262"/>
    </row>
    <row r="21" spans="2:9" x14ac:dyDescent="0.25">
      <c r="B21" s="264"/>
      <c r="C21" s="264"/>
      <c r="D21" s="264"/>
      <c r="E21" s="264"/>
      <c r="F21" s="264"/>
      <c r="G21" s="264"/>
      <c r="H21" s="264"/>
      <c r="I21" s="264"/>
    </row>
    <row r="22" spans="2:9" x14ac:dyDescent="0.25">
      <c r="B22" s="16"/>
      <c r="C22" s="17"/>
      <c r="D22" s="17"/>
      <c r="E22" s="17"/>
      <c r="F22" s="17"/>
      <c r="G22" s="17"/>
      <c r="H22" s="17"/>
      <c r="I22" s="17"/>
    </row>
    <row r="23" spans="2:9" x14ac:dyDescent="0.25">
      <c r="B23" s="1"/>
      <c r="C23" s="1"/>
      <c r="D23" s="1"/>
      <c r="E23" s="1"/>
      <c r="F23" s="1"/>
      <c r="G23" s="1"/>
      <c r="H23" s="1"/>
      <c r="I23" s="1"/>
    </row>
    <row r="24" spans="2:9" x14ac:dyDescent="0.25">
      <c r="B24" s="28" t="s">
        <v>48</v>
      </c>
      <c r="C24" s="29"/>
      <c r="D24" s="281" t="s">
        <v>103</v>
      </c>
      <c r="E24" s="281"/>
      <c r="F24" s="281"/>
      <c r="G24" s="281"/>
      <c r="H24" s="281"/>
      <c r="I24" s="29"/>
    </row>
    <row r="25" spans="2:9" ht="15.75" customHeight="1" x14ac:dyDescent="0.25">
      <c r="B25" s="2" t="s">
        <v>20</v>
      </c>
      <c r="C25" s="18" t="s">
        <v>3</v>
      </c>
      <c r="D25" s="60" t="s">
        <v>59</v>
      </c>
      <c r="E25" s="60" t="s">
        <v>60</v>
      </c>
      <c r="F25" s="60" t="s">
        <v>61</v>
      </c>
      <c r="G25" s="60" t="s">
        <v>78</v>
      </c>
      <c r="H25" s="88" t="s">
        <v>62</v>
      </c>
      <c r="I25" s="19" t="s">
        <v>1</v>
      </c>
    </row>
    <row r="26" spans="2:9" s="191" customFormat="1" x14ac:dyDescent="0.25">
      <c r="B26" s="188" t="s">
        <v>104</v>
      </c>
      <c r="C26" s="189"/>
      <c r="D26" s="82">
        <f>'Forecasts by year'!D8</f>
        <v>0</v>
      </c>
      <c r="E26" s="82">
        <f>'Forecasts by year'!E8</f>
        <v>0</v>
      </c>
      <c r="F26" s="82">
        <f>'Forecasts by year'!F8</f>
        <v>0</v>
      </c>
      <c r="G26" s="82">
        <f>'Forecasts by year'!G8</f>
        <v>0</v>
      </c>
      <c r="H26" s="82">
        <f>'Forecasts by year'!H8</f>
        <v>0</v>
      </c>
      <c r="I26" s="190">
        <f t="shared" ref="I26:I28" si="0">SUM(D26:H26)</f>
        <v>0</v>
      </c>
    </row>
    <row r="27" spans="2:9" s="191" customFormat="1" x14ac:dyDescent="0.25">
      <c r="B27" s="188" t="s">
        <v>105</v>
      </c>
      <c r="C27" s="192"/>
      <c r="D27" s="82">
        <f>'Forecasts by year'!D9</f>
        <v>0</v>
      </c>
      <c r="E27" s="82">
        <f>'Forecasts by year'!E9</f>
        <v>0</v>
      </c>
      <c r="F27" s="82">
        <f>'Forecasts by year'!F9</f>
        <v>0</v>
      </c>
      <c r="G27" s="82">
        <f>'Forecasts by year'!G9</f>
        <v>0</v>
      </c>
      <c r="H27" s="82">
        <f>'Forecasts by year'!H9</f>
        <v>0</v>
      </c>
      <c r="I27" s="190">
        <f t="shared" si="0"/>
        <v>0</v>
      </c>
    </row>
    <row r="28" spans="2:9" s="191" customFormat="1" x14ac:dyDescent="0.25">
      <c r="B28" s="188" t="s">
        <v>95</v>
      </c>
      <c r="C28" s="192"/>
      <c r="D28" s="82">
        <f>'Forecasts by year'!D10</f>
        <v>0</v>
      </c>
      <c r="E28" s="82">
        <f>'Forecasts by year'!E10</f>
        <v>0</v>
      </c>
      <c r="F28" s="82">
        <f>'Forecasts by year'!F10</f>
        <v>0</v>
      </c>
      <c r="G28" s="82">
        <f>'Forecasts by year'!G10</f>
        <v>0</v>
      </c>
      <c r="H28" s="82">
        <f>'Forecasts by year'!H10</f>
        <v>0</v>
      </c>
      <c r="I28" s="190">
        <f t="shared" si="0"/>
        <v>0</v>
      </c>
    </row>
    <row r="29" spans="2:9" s="191" customFormat="1" x14ac:dyDescent="0.25">
      <c r="B29" s="193" t="s">
        <v>106</v>
      </c>
      <c r="C29" s="192"/>
      <c r="D29" s="194">
        <f>'Forecasts by year'!D12</f>
        <v>15000</v>
      </c>
      <c r="E29" s="194">
        <f>'Forecasts by year'!E12</f>
        <v>15000</v>
      </c>
      <c r="F29" s="194">
        <f>'Forecasts by year'!F12</f>
        <v>15000</v>
      </c>
      <c r="G29" s="194">
        <f>'Forecasts by year'!G12</f>
        <v>15000</v>
      </c>
      <c r="H29" s="194">
        <f>'Forecasts by year'!H12</f>
        <v>15000</v>
      </c>
      <c r="I29" s="190">
        <f>SUM(D29:H29)</f>
        <v>75000</v>
      </c>
    </row>
    <row r="30" spans="2:9" x14ac:dyDescent="0.25">
      <c r="B30" s="6" t="s">
        <v>99</v>
      </c>
      <c r="C30" s="10"/>
      <c r="D30" s="82">
        <f>'Forecasts by year'!D13</f>
        <v>6988.8991727514031</v>
      </c>
      <c r="E30" s="82">
        <f>'Forecasts by year'!E13</f>
        <v>6988.8991727514031</v>
      </c>
      <c r="F30" s="82">
        <f>'Forecasts by year'!F13</f>
        <v>6988.8991727514031</v>
      </c>
      <c r="G30" s="82">
        <f>'Forecasts by year'!G13</f>
        <v>6988.8991727514031</v>
      </c>
      <c r="H30" s="82">
        <f>'Forecasts by year'!H13</f>
        <v>6988.8991727514031</v>
      </c>
      <c r="I30" s="190">
        <f>SUM(D30:H30)</f>
        <v>34944.495863757016</v>
      </c>
    </row>
    <row r="31" spans="2:9" x14ac:dyDescent="0.25">
      <c r="B31" s="6" t="s">
        <v>100</v>
      </c>
      <c r="C31" s="5"/>
      <c r="D31" s="82">
        <f>'Forecasts by year'!D14</f>
        <v>2405.663776790012</v>
      </c>
      <c r="E31" s="82">
        <f>'Forecasts by year'!E14</f>
        <v>2405.663776790012</v>
      </c>
      <c r="F31" s="82">
        <f>'Forecasts by year'!F14</f>
        <v>2405.663776790012</v>
      </c>
      <c r="G31" s="82">
        <f>'Forecasts by year'!G14</f>
        <v>2405.663776790012</v>
      </c>
      <c r="H31" s="82">
        <f>'Forecasts by year'!H14</f>
        <v>2405.663776790012</v>
      </c>
      <c r="I31" s="190">
        <f>SUM(D31:H31)</f>
        <v>12028.31888395006</v>
      </c>
    </row>
    <row r="32" spans="2:9" x14ac:dyDescent="0.25">
      <c r="B32" s="6" t="s">
        <v>107</v>
      </c>
      <c r="C32" s="5"/>
      <c r="D32" s="82">
        <f>'Forecasts by year'!D15</f>
        <v>1547.1031822599168</v>
      </c>
      <c r="E32" s="82">
        <f>'Forecasts by year'!E15</f>
        <v>1547.1031822599168</v>
      </c>
      <c r="F32" s="82">
        <f>'Forecasts by year'!F15</f>
        <v>1547.1031822599168</v>
      </c>
      <c r="G32" s="82">
        <f>'Forecasts by year'!G15</f>
        <v>1547.1031822599168</v>
      </c>
      <c r="H32" s="82">
        <f>'Forecasts by year'!H15</f>
        <v>1547.1031822599168</v>
      </c>
      <c r="I32" s="190">
        <f>SUM(D32:H32)</f>
        <v>7735.5159112995843</v>
      </c>
    </row>
    <row r="33" spans="2:9" x14ac:dyDescent="0.25">
      <c r="B33" s="20" t="s">
        <v>1</v>
      </c>
      <c r="C33" s="21"/>
      <c r="D33" s="22">
        <f>SUM(D29:D32)</f>
        <v>25941.666131801336</v>
      </c>
      <c r="E33" s="22">
        <f t="shared" ref="E33:H33" si="1">SUM(E29:E32)</f>
        <v>25941.666131801336</v>
      </c>
      <c r="F33" s="22">
        <f t="shared" si="1"/>
        <v>25941.666131801336</v>
      </c>
      <c r="G33" s="22">
        <f t="shared" si="1"/>
        <v>25941.666131801336</v>
      </c>
      <c r="H33" s="22">
        <f t="shared" si="1"/>
        <v>25941.666131801336</v>
      </c>
      <c r="I33" s="23">
        <f>SUM(I29:I32)</f>
        <v>129708.33065900666</v>
      </c>
    </row>
  </sheetData>
  <mergeCells count="3">
    <mergeCell ref="B15:I16"/>
    <mergeCell ref="B20:I21"/>
    <mergeCell ref="D24:H24"/>
  </mergeCells>
  <pageMargins left="0.7" right="0.7" top="0.75" bottom="0.75" header="0.3" footer="0.3"/>
  <ignoredErrors>
    <ignoredError sqref="I1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2018-04-17T04:41:57Z</dcterms:modified>
</cp:coreProperties>
</file>