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130" windowHeight="7920"/>
  </bookViews>
  <sheets>
    <sheet name="ANS Fee Pricelist" sheetId="1" r:id="rId1"/>
    <sheet name="ANS Services Pricelist" sheetId="5" r:id="rId2"/>
    <sheet name="ANS Fees $1516" sheetId="2" r:id="rId3"/>
    <sheet name="Labour Rates $1516" sheetId="4" r:id="rId4"/>
    <sheet name="Escalation Factors" sheetId="3" r:id="rId5"/>
  </sheets>
  <externalReferences>
    <externalReference r:id="rId6"/>
  </externalReferences>
  <calcPr calcId="145621" calcOnSave="0"/>
</workbook>
</file>

<file path=xl/calcChain.xml><?xml version="1.0" encoding="utf-8"?>
<calcChain xmlns="http://schemas.openxmlformats.org/spreadsheetml/2006/main">
  <c r="C15" i="1" l="1"/>
  <c r="C14" i="1"/>
  <c r="C13" i="1"/>
  <c r="C12" i="1"/>
  <c r="J44" i="5" l="1"/>
  <c r="J43" i="5"/>
  <c r="J42" i="5"/>
  <c r="J41" i="5"/>
  <c r="J40" i="5"/>
  <c r="C33" i="5"/>
  <c r="O28" i="5"/>
  <c r="L28" i="5"/>
  <c r="H28" i="5"/>
  <c r="D46" i="1"/>
  <c r="C46" i="1"/>
  <c r="D45" i="1"/>
  <c r="C45" i="1"/>
  <c r="D44" i="1"/>
  <c r="C44" i="1"/>
  <c r="D43" i="1"/>
  <c r="C43" i="1"/>
  <c r="D42" i="1"/>
  <c r="C42" i="1"/>
  <c r="D5" i="4"/>
  <c r="F5" i="4" s="1"/>
  <c r="H5" i="4" s="1"/>
  <c r="E5" i="4"/>
  <c r="G5" i="4" s="1"/>
  <c r="I5" i="4" s="1"/>
  <c r="D6" i="4"/>
  <c r="F6" i="4" s="1"/>
  <c r="H6" i="4" s="1"/>
  <c r="E6" i="4"/>
  <c r="G6" i="4"/>
  <c r="I6" i="4" s="1"/>
  <c r="D7" i="4"/>
  <c r="E7" i="4"/>
  <c r="G7" i="4" s="1"/>
  <c r="I7" i="4" s="1"/>
  <c r="F7" i="4"/>
  <c r="H7" i="4" s="1"/>
  <c r="D8" i="4"/>
  <c r="F8" i="4" s="1"/>
  <c r="H8" i="4" s="1"/>
  <c r="E8" i="4"/>
  <c r="G8" i="4"/>
  <c r="I8" i="4" s="1"/>
  <c r="D9" i="4"/>
  <c r="F9" i="4" s="1"/>
  <c r="H9" i="4" s="1"/>
  <c r="E9" i="4"/>
  <c r="G9" i="4" s="1"/>
  <c r="I9" i="4" s="1"/>
  <c r="G4" i="4"/>
  <c r="I4" i="4" s="1"/>
  <c r="E4" i="4"/>
  <c r="D4" i="4"/>
  <c r="F4" i="4" s="1"/>
  <c r="H4" i="4" s="1"/>
  <c r="H129" i="2" l="1"/>
  <c r="K129" i="2" s="1"/>
  <c r="N129" i="2" s="1"/>
  <c r="H131" i="2"/>
  <c r="K131" i="2" s="1"/>
  <c r="N131" i="2" s="1"/>
  <c r="H133" i="2"/>
  <c r="K133" i="2" s="1"/>
  <c r="N133" i="2" s="1"/>
  <c r="H134" i="2"/>
  <c r="K134" i="2" s="1"/>
  <c r="N134" i="2" s="1"/>
  <c r="H135" i="2"/>
  <c r="K135" i="2" s="1"/>
  <c r="N135" i="2" s="1"/>
  <c r="H137" i="2"/>
  <c r="K137" i="2" s="1"/>
  <c r="N137" i="2" s="1"/>
  <c r="H139" i="2"/>
  <c r="K139" i="2" s="1"/>
  <c r="N139" i="2" s="1"/>
  <c r="B21" i="5" s="1"/>
  <c r="H141" i="2"/>
  <c r="K141" i="2" s="1"/>
  <c r="N141" i="2" s="1"/>
  <c r="H143" i="2"/>
  <c r="K143" i="2" s="1"/>
  <c r="N143" i="2" s="1"/>
  <c r="B20" i="5" s="1"/>
  <c r="H145" i="2"/>
  <c r="K145" i="2" s="1"/>
  <c r="N145" i="2" s="1"/>
  <c r="H147" i="2"/>
  <c r="K147" i="2" s="1"/>
  <c r="N147" i="2" s="1"/>
  <c r="D22" i="5" s="1"/>
  <c r="H148" i="2"/>
  <c r="K148" i="2" s="1"/>
  <c r="N148" i="2" s="1"/>
  <c r="D23" i="5" s="1"/>
  <c r="H149" i="2"/>
  <c r="K149" i="2" s="1"/>
  <c r="N149" i="2" s="1"/>
  <c r="D24" i="5" s="1"/>
  <c r="H150" i="2"/>
  <c r="K150" i="2" s="1"/>
  <c r="N150" i="2" s="1"/>
  <c r="D25" i="5" s="1"/>
  <c r="H152" i="2"/>
  <c r="K152" i="2" s="1"/>
  <c r="N152" i="2" s="1"/>
  <c r="H22" i="5" s="1"/>
  <c r="H153" i="2"/>
  <c r="K153" i="2" s="1"/>
  <c r="N153" i="2" s="1"/>
  <c r="H23" i="5" s="1"/>
  <c r="H154" i="2"/>
  <c r="K154" i="2" s="1"/>
  <c r="N154" i="2" s="1"/>
  <c r="H24" i="5" s="1"/>
  <c r="H156" i="2"/>
  <c r="K156" i="2" s="1"/>
  <c r="N156" i="2" s="1"/>
  <c r="G118" i="2"/>
  <c r="J118" i="2" s="1"/>
  <c r="M118" i="2" s="1"/>
  <c r="C16" i="5" s="1"/>
  <c r="H118" i="2"/>
  <c r="K118" i="2" s="1"/>
  <c r="N118" i="2" s="1"/>
  <c r="D16" i="5" s="1"/>
  <c r="I118" i="2"/>
  <c r="L118" i="2" s="1"/>
  <c r="O118" i="2" s="1"/>
  <c r="E16" i="5" s="1"/>
  <c r="G119" i="2"/>
  <c r="J119" i="2" s="1"/>
  <c r="M119" i="2" s="1"/>
  <c r="C17" i="5" s="1"/>
  <c r="H119" i="2"/>
  <c r="K119" i="2" s="1"/>
  <c r="N119" i="2" s="1"/>
  <c r="D17" i="5" s="1"/>
  <c r="I119" i="2"/>
  <c r="L119" i="2"/>
  <c r="O119" i="2" s="1"/>
  <c r="E17" i="5" s="1"/>
  <c r="G121" i="2"/>
  <c r="J121" i="2" s="1"/>
  <c r="M121" i="2" s="1"/>
  <c r="G15" i="5" s="1"/>
  <c r="H121" i="2"/>
  <c r="I121" i="2"/>
  <c r="L121" i="2" s="1"/>
  <c r="O121" i="2" s="1"/>
  <c r="I15" i="5" s="1"/>
  <c r="K121" i="2"/>
  <c r="N121" i="2" s="1"/>
  <c r="H15" i="5" s="1"/>
  <c r="G122" i="2"/>
  <c r="J122" i="2" s="1"/>
  <c r="M122" i="2" s="1"/>
  <c r="G16" i="5" s="1"/>
  <c r="H122" i="2"/>
  <c r="K122" i="2" s="1"/>
  <c r="N122" i="2" s="1"/>
  <c r="H16" i="5" s="1"/>
  <c r="I122" i="2"/>
  <c r="L122" i="2" s="1"/>
  <c r="O122" i="2" s="1"/>
  <c r="I16" i="5" s="1"/>
  <c r="G123" i="2"/>
  <c r="J123" i="2" s="1"/>
  <c r="M123" i="2" s="1"/>
  <c r="G17" i="5" s="1"/>
  <c r="H123" i="2"/>
  <c r="K123" i="2" s="1"/>
  <c r="N123" i="2" s="1"/>
  <c r="H17" i="5" s="1"/>
  <c r="I123" i="2"/>
  <c r="L123" i="2" s="1"/>
  <c r="O123" i="2" s="1"/>
  <c r="I17" i="5" s="1"/>
  <c r="G125" i="2"/>
  <c r="J125" i="2" s="1"/>
  <c r="M125" i="2" s="1"/>
  <c r="K15" i="5" s="1"/>
  <c r="H125" i="2"/>
  <c r="K125" i="2" s="1"/>
  <c r="N125" i="2" s="1"/>
  <c r="L15" i="5" s="1"/>
  <c r="I125" i="2"/>
  <c r="L125" i="2" s="1"/>
  <c r="O125" i="2" s="1"/>
  <c r="M15" i="5" s="1"/>
  <c r="G126" i="2"/>
  <c r="J126" i="2" s="1"/>
  <c r="M126" i="2" s="1"/>
  <c r="K16" i="5" s="1"/>
  <c r="H126" i="2"/>
  <c r="K126" i="2" s="1"/>
  <c r="N126" i="2" s="1"/>
  <c r="L16" i="5" s="1"/>
  <c r="I126" i="2"/>
  <c r="L126" i="2" s="1"/>
  <c r="O126" i="2" s="1"/>
  <c r="M16" i="5" s="1"/>
  <c r="G127" i="2"/>
  <c r="J127" i="2" s="1"/>
  <c r="M127" i="2" s="1"/>
  <c r="K17" i="5" s="1"/>
  <c r="H127" i="2"/>
  <c r="K127" i="2" s="1"/>
  <c r="N127" i="2" s="1"/>
  <c r="L17" i="5" s="1"/>
  <c r="I127" i="2"/>
  <c r="L127" i="2" s="1"/>
  <c r="O127" i="2" s="1"/>
  <c r="M17" i="5" s="1"/>
  <c r="L117" i="2"/>
  <c r="O117" i="2" s="1"/>
  <c r="E15" i="5" s="1"/>
  <c r="I117" i="2"/>
  <c r="H117" i="2"/>
  <c r="K117" i="2" s="1"/>
  <c r="N117" i="2" s="1"/>
  <c r="D15" i="5" s="1"/>
  <c r="G117" i="2"/>
  <c r="J117" i="2" s="1"/>
  <c r="M117" i="2" s="1"/>
  <c r="C15" i="5" s="1"/>
  <c r="N21" i="5" l="1"/>
  <c r="J21" i="5"/>
  <c r="F21" i="5"/>
  <c r="O21" i="5"/>
  <c r="O20" i="5"/>
  <c r="N20" i="5"/>
  <c r="J20" i="5"/>
  <c r="F20" i="5"/>
  <c r="E113" i="2"/>
  <c r="F113" i="2" s="1"/>
  <c r="G113" i="2" s="1"/>
  <c r="E111" i="2"/>
  <c r="F111" i="2" s="1"/>
  <c r="G111" i="2" s="1"/>
  <c r="C24" i="1" s="1"/>
  <c r="E109" i="2"/>
  <c r="F109" i="2" s="1"/>
  <c r="G109" i="2" s="1"/>
  <c r="B26" i="5" s="1"/>
  <c r="E107" i="2"/>
  <c r="F107" i="2" s="1"/>
  <c r="G107" i="2" s="1"/>
  <c r="E103" i="2"/>
  <c r="F103" i="2" s="1"/>
  <c r="G103" i="2" s="1"/>
  <c r="C18" i="1" s="1"/>
  <c r="E101" i="2"/>
  <c r="F101" i="2" s="1"/>
  <c r="G101" i="2" s="1"/>
  <c r="C23" i="1" s="1"/>
  <c r="E97" i="2"/>
  <c r="F97" i="2" s="1"/>
  <c r="G97" i="2" s="1"/>
  <c r="E95" i="2"/>
  <c r="F95" i="2" s="1"/>
  <c r="G95" i="2" s="1"/>
  <c r="E93" i="2"/>
  <c r="F93" i="2" s="1"/>
  <c r="G93" i="2" s="1"/>
  <c r="E89" i="2"/>
  <c r="F89" i="2" s="1"/>
  <c r="G89" i="2" s="1"/>
  <c r="F87" i="2"/>
  <c r="G87" i="2" s="1"/>
  <c r="E87" i="2"/>
  <c r="E86" i="2"/>
  <c r="F86" i="2" s="1"/>
  <c r="G86" i="2" s="1"/>
  <c r="E85" i="2"/>
  <c r="F85" i="2" s="1"/>
  <c r="G85" i="2" s="1"/>
  <c r="E84" i="2"/>
  <c r="F84" i="2" s="1"/>
  <c r="G84" i="2" s="1"/>
  <c r="F83" i="2"/>
  <c r="G83" i="2" s="1"/>
  <c r="E83" i="2"/>
  <c r="E81" i="2"/>
  <c r="F81" i="2" s="1"/>
  <c r="G81" i="2" s="1"/>
  <c r="E79" i="2"/>
  <c r="F79" i="2" s="1"/>
  <c r="G79" i="2" s="1"/>
  <c r="E77" i="2"/>
  <c r="F77" i="2" s="1"/>
  <c r="G77" i="2" s="1"/>
  <c r="C9" i="1" s="1"/>
  <c r="E75" i="2"/>
  <c r="F75" i="2" s="1"/>
  <c r="G75" i="2" s="1"/>
  <c r="E73" i="2"/>
  <c r="F73" i="2" s="1"/>
  <c r="G73" i="2" s="1"/>
  <c r="C8" i="1" s="1"/>
  <c r="E72" i="2"/>
  <c r="F72" i="2" s="1"/>
  <c r="G72" i="2" s="1"/>
  <c r="C7" i="1" s="1"/>
  <c r="E68" i="2"/>
  <c r="F68" i="2" s="1"/>
  <c r="G68" i="2" s="1"/>
  <c r="C17" i="1" s="1"/>
  <c r="E66" i="2"/>
  <c r="F66" i="2" s="1"/>
  <c r="G66" i="2" s="1"/>
  <c r="C16" i="1" s="1"/>
  <c r="E64" i="2"/>
  <c r="F64" i="2" s="1"/>
  <c r="G64" i="2" s="1"/>
  <c r="E62" i="2"/>
  <c r="F62" i="2" s="1"/>
  <c r="G62" i="2" s="1"/>
  <c r="E60" i="2"/>
  <c r="F60" i="2" s="1"/>
  <c r="G60" i="2" s="1"/>
  <c r="E56" i="2"/>
  <c r="F56" i="2" s="1"/>
  <c r="G56" i="2" s="1"/>
  <c r="E54" i="2"/>
  <c r="F54" i="2" s="1"/>
  <c r="G54" i="2" s="1"/>
  <c r="E52" i="2"/>
  <c r="F52" i="2" s="1"/>
  <c r="G52" i="2" s="1"/>
  <c r="E50" i="2"/>
  <c r="F50" i="2" s="1"/>
  <c r="G50" i="2" s="1"/>
  <c r="E49" i="2"/>
  <c r="F49" i="2" s="1"/>
  <c r="G49" i="2" s="1"/>
  <c r="C22" i="1" s="1"/>
  <c r="E47" i="2"/>
  <c r="F47" i="2" s="1"/>
  <c r="G47" i="2" s="1"/>
  <c r="E46" i="2"/>
  <c r="F46" i="2" s="1"/>
  <c r="G46" i="2" s="1"/>
  <c r="E44" i="2"/>
  <c r="F44" i="2" s="1"/>
  <c r="G44" i="2" s="1"/>
  <c r="E43" i="2"/>
  <c r="F43" i="2" s="1"/>
  <c r="G43" i="2" s="1"/>
  <c r="E39" i="2"/>
  <c r="F39" i="2" s="1"/>
  <c r="G39" i="2" s="1"/>
  <c r="E37" i="2"/>
  <c r="F37" i="2" s="1"/>
  <c r="G37" i="2" s="1"/>
  <c r="C21" i="1" s="1"/>
  <c r="E35" i="2"/>
  <c r="F35" i="2" s="1"/>
  <c r="G35" i="2" s="1"/>
  <c r="C20" i="1" s="1"/>
  <c r="E34" i="2"/>
  <c r="F34" i="2" s="1"/>
  <c r="G34" i="2" s="1"/>
  <c r="C19" i="1" s="1"/>
  <c r="E30" i="2"/>
  <c r="F30" i="2" s="1"/>
  <c r="G30" i="2" s="1"/>
  <c r="E28" i="2"/>
  <c r="F28" i="2" s="1"/>
  <c r="G28" i="2" s="1"/>
  <c r="D7" i="5" s="1"/>
  <c r="E27" i="2"/>
  <c r="F27" i="2" s="1"/>
  <c r="G27" i="2" s="1"/>
  <c r="D6" i="5" s="1"/>
  <c r="E26" i="2"/>
  <c r="F26" i="2" s="1"/>
  <c r="G26" i="2" s="1"/>
  <c r="D5" i="5" s="1"/>
  <c r="E25" i="2"/>
  <c r="F25" i="2" s="1"/>
  <c r="G25" i="2" s="1"/>
  <c r="D4" i="5" s="1"/>
  <c r="E23" i="2"/>
  <c r="F23" i="2" s="1"/>
  <c r="G23" i="2" s="1"/>
  <c r="E22" i="2"/>
  <c r="F22" i="2" s="1"/>
  <c r="G22" i="2" s="1"/>
  <c r="F17" i="2"/>
  <c r="G17" i="2" s="1"/>
  <c r="L10" i="5" s="1"/>
  <c r="F12" i="2"/>
  <c r="G12" i="2" s="1"/>
  <c r="H9" i="5" s="1"/>
  <c r="G7" i="2"/>
  <c r="D9" i="5" s="1"/>
  <c r="F7" i="2"/>
  <c r="E19" i="2"/>
  <c r="F19" i="2" s="1"/>
  <c r="G19" i="2" s="1"/>
  <c r="E17" i="2"/>
  <c r="E16" i="2"/>
  <c r="F16" i="2" s="1"/>
  <c r="G16" i="2" s="1"/>
  <c r="L9" i="5" s="1"/>
  <c r="E15" i="2"/>
  <c r="F15" i="2" s="1"/>
  <c r="G15" i="2" s="1"/>
  <c r="L8" i="5" s="1"/>
  <c r="E13" i="2"/>
  <c r="F13" i="2" s="1"/>
  <c r="G13" i="2" s="1"/>
  <c r="H10" i="5" s="1"/>
  <c r="E12" i="2"/>
  <c r="E11" i="2"/>
  <c r="F11" i="2" s="1"/>
  <c r="G11" i="2" s="1"/>
  <c r="H8" i="5" s="1"/>
  <c r="E9" i="2"/>
  <c r="F9" i="2" s="1"/>
  <c r="G9" i="2" s="1"/>
  <c r="D11" i="5" s="1"/>
  <c r="E8" i="2"/>
  <c r="F8" i="2" s="1"/>
  <c r="G8" i="2" s="1"/>
  <c r="D10" i="5" s="1"/>
  <c r="E7" i="2"/>
  <c r="E6" i="2"/>
  <c r="F6" i="2" s="1"/>
  <c r="G6" i="2" s="1"/>
  <c r="D8" i="5" s="1"/>
  <c r="C7" i="3"/>
  <c r="E12" i="3"/>
  <c r="E9" i="3" s="1"/>
  <c r="B12" i="3"/>
  <c r="C6" i="3"/>
  <c r="C5" i="1" l="1"/>
  <c r="C4" i="1"/>
  <c r="C6" i="1"/>
  <c r="C11" i="1"/>
  <c r="C10" i="1"/>
  <c r="B15" i="3"/>
  <c r="C9" i="3" s="1"/>
</calcChain>
</file>

<file path=xl/sharedStrings.xml><?xml version="1.0" encoding="utf-8"?>
<sst xmlns="http://schemas.openxmlformats.org/spreadsheetml/2006/main" count="596" uniqueCount="296">
  <si>
    <t>AER final decision</t>
  </si>
  <si>
    <t>($2014-15)</t>
  </si>
  <si>
    <t>DESIGN FEES</t>
  </si>
  <si>
    <t>ASP FEES</t>
  </si>
  <si>
    <t>CONNECTION FEES</t>
  </si>
  <si>
    <t>DISCONN - RECONN FEES</t>
  </si>
  <si>
    <t>FIELD SERVICES FEES</t>
  </si>
  <si>
    <t>MIMO READS FEES</t>
  </si>
  <si>
    <t>MISCELLANEOUS FEES</t>
  </si>
  <si>
    <t>OFFICE FEES</t>
  </si>
  <si>
    <t>AER final decision ($2014-15)</t>
  </si>
  <si>
    <t>INSPECT AND CW RELATED FEES</t>
  </si>
  <si>
    <t>Class A</t>
  </si>
  <si>
    <t>Class B</t>
  </si>
  <si>
    <t>Class C</t>
  </si>
  <si>
    <t>($2013/14)</t>
  </si>
  <si>
    <t>Basis</t>
  </si>
  <si>
    <t>Design cert. - UG urban</t>
  </si>
  <si>
    <t>Up to 5 Lots</t>
  </si>
  <si>
    <t>/ application</t>
  </si>
  <si>
    <t>6 to 10 Lots</t>
  </si>
  <si>
    <t>11-40 Lots</t>
  </si>
  <si>
    <t>Over 40 Lots</t>
  </si>
  <si>
    <t>Design cert - OH rural</t>
  </si>
  <si>
    <t/>
  </si>
  <si>
    <t>1 to 5 Poles</t>
  </si>
  <si>
    <t>6 to 10 Poles</t>
  </si>
  <si>
    <t>11 or more poles</t>
  </si>
  <si>
    <t>Design cert. - UG C&amp;I or rural</t>
  </si>
  <si>
    <t>Design Certification - other</t>
  </si>
  <si>
    <t>R3 time</t>
  </si>
  <si>
    <t>/ hour</t>
  </si>
  <si>
    <t>Design rechecking</t>
  </si>
  <si>
    <t>R2 time</t>
  </si>
  <si>
    <t>Design info. - UG urban</t>
  </si>
  <si>
    <t>Design info. - other</t>
  </si>
  <si>
    <t>Authorisation of ASPs - Initial</t>
  </si>
  <si>
    <t>Initial Authorisations</t>
  </si>
  <si>
    <t>/ authorisation</t>
  </si>
  <si>
    <t>Authorisation Renewals</t>
  </si>
  <si>
    <t>Authorisation Training</t>
  </si>
  <si>
    <t>Remedial action of ASPs</t>
  </si>
  <si>
    <t>13 - Customer interface coordination for contestable works</t>
  </si>
  <si>
    <t>Customer i/face coord - basic</t>
  </si>
  <si>
    <t>Customer i/face coord - complex</t>
  </si>
  <si>
    <t>14 - Preliminary enquiry service</t>
  </si>
  <si>
    <t>Prelim. enquiry service - basic</t>
  </si>
  <si>
    <t>Prelim. enquiry service - complex</t>
  </si>
  <si>
    <t>15 - Connection offer service (basic or standard)</t>
  </si>
  <si>
    <t>Conn. offer service - basic</t>
  </si>
  <si>
    <t>Conn. offer service - standard</t>
  </si>
  <si>
    <t>20 - Connection/relocation process facilitation</t>
  </si>
  <si>
    <t xml:space="preserve">Conn. / reloc. process facilitation   </t>
  </si>
  <si>
    <t>22 - Planning studies</t>
  </si>
  <si>
    <t>Connection planning studies</t>
  </si>
  <si>
    <t>23 - Services involved in obtaining deeds of agreement</t>
  </si>
  <si>
    <t>Deeds of agreement studies</t>
  </si>
  <si>
    <t>Reconnect/Disconnect (site visit)</t>
  </si>
  <si>
    <t>Site Visit</t>
  </si>
  <si>
    <t>Reconnect/Disconnect Completed</t>
  </si>
  <si>
    <t>Reconnect/Disconnect - Technical</t>
  </si>
  <si>
    <t>Reconnect/Disconnect - Pillar or Pole Completed</t>
  </si>
  <si>
    <t>Reconnect/Disconnect - Out of Business Hours</t>
  </si>
  <si>
    <t>AMS - Meter Test</t>
  </si>
  <si>
    <t>First Meter</t>
  </si>
  <si>
    <t>Each Additional Meter</t>
  </si>
  <si>
    <t>AMS - Franchise CT Meter Install</t>
  </si>
  <si>
    <t>Off Peak Conversion Fee</t>
  </si>
  <si>
    <t>Rectification Works - General</t>
  </si>
  <si>
    <t>High Load Escorts</t>
  </si>
  <si>
    <t>Temporary Supply</t>
  </si>
  <si>
    <t>Install and remove HV LL Links</t>
  </si>
  <si>
    <t>Break and remake HV bonds</t>
  </si>
  <si>
    <t>Break and remake LV bonds</t>
  </si>
  <si>
    <t>Connect and disconnect generator to OH mains</t>
  </si>
  <si>
    <t>Connect and disconnect MG to LV board in Kiosk</t>
  </si>
  <si>
    <t>Attendance (statutory)</t>
  </si>
  <si>
    <t>Vacant Premise reconnect/disconnect</t>
  </si>
  <si>
    <t>Per connection</t>
  </si>
  <si>
    <t>Vacant Premise r/d (site visit only)</t>
  </si>
  <si>
    <t>Per visit</t>
  </si>
  <si>
    <t>Move In/Move Out Read and Special Read</t>
  </si>
  <si>
    <t>Per reading</t>
  </si>
  <si>
    <t>Conveyancing Enquiry</t>
  </si>
  <si>
    <t>Site establishment</t>
  </si>
  <si>
    <t>Per NMI</t>
  </si>
  <si>
    <t>Access - Standby</t>
  </si>
  <si>
    <t>Notice of Arrangement</t>
  </si>
  <si>
    <t>Debt Collection Costs - dishonoured trans.</t>
  </si>
  <si>
    <t>ROLR Services</t>
  </si>
  <si>
    <t>ASP inspection L1 - UG urban</t>
  </si>
  <si>
    <t>First 10 Lots</t>
  </si>
  <si>
    <t>ASP inspection L1 - OH rural</t>
  </si>
  <si>
    <t>1-5 poles</t>
  </si>
  <si>
    <t>6-10 poles</t>
  </si>
  <si>
    <t xml:space="preserve">11 or more poles </t>
  </si>
  <si>
    <t>ASP inspection L1 - UG C&amp;I or rural</t>
  </si>
  <si>
    <t>Next 40 Lots</t>
  </si>
  <si>
    <t>Remainder</t>
  </si>
  <si>
    <t>ASP inspection L1 - C&amp;I developments</t>
  </si>
  <si>
    <t>ASP inspection L1 - AR or SL</t>
  </si>
  <si>
    <t>ASP inspection L2</t>
  </si>
  <si>
    <t>A Grade</t>
  </si>
  <si>
    <t>/ appplication</t>
  </si>
  <si>
    <t>B Grade</t>
  </si>
  <si>
    <t>C Grade</t>
  </si>
  <si>
    <t>ASP reinspection</t>
  </si>
  <si>
    <t>Substation Commissioning - UG Urban</t>
  </si>
  <si>
    <t>Per Lot</t>
  </si>
  <si>
    <t>Substation Commissioning - Other</t>
  </si>
  <si>
    <t>Per substation</t>
  </si>
  <si>
    <t>Access Permits - UG urban</t>
  </si>
  <si>
    <t>Access Permits - other</t>
  </si>
  <si>
    <t>Max per access permit</t>
  </si>
  <si>
    <t>Admin - UG urban</t>
  </si>
  <si>
    <t>6-10 Lots</t>
  </si>
  <si>
    <t>Admin - OH rural</t>
  </si>
  <si>
    <t>Up to 5 poles</t>
  </si>
  <si>
    <t>Admin - other</t>
  </si>
  <si>
    <t>Max fee at six hours</t>
  </si>
  <si>
    <t>Escalation for ANS</t>
  </si>
  <si>
    <t>$2013/14 to $2014/15</t>
  </si>
  <si>
    <t>$2014/15 to $2015/16</t>
  </si>
  <si>
    <t>AER used</t>
  </si>
  <si>
    <t>incl CPI of</t>
  </si>
  <si>
    <t>so X factor must be</t>
  </si>
  <si>
    <t>Should be</t>
  </si>
  <si>
    <t>2014/15</t>
  </si>
  <si>
    <t>2015/16</t>
  </si>
  <si>
    <t>CPI</t>
  </si>
  <si>
    <t>X Factor (labour escalation)</t>
  </si>
  <si>
    <t>($2014/15)</t>
  </si>
  <si>
    <t xml:space="preserve"> AER Determination</t>
  </si>
  <si>
    <t>Less AER Escalators</t>
  </si>
  <si>
    <t>($2015/16)</t>
  </si>
  <si>
    <t>Fees 2015/16</t>
  </si>
  <si>
    <t>Plus 14/15 Escalators</t>
  </si>
  <si>
    <t>Plus 15/16 Escalators</t>
  </si>
  <si>
    <t>($2013-14)</t>
  </si>
  <si>
    <t>($2015-16)</t>
  </si>
  <si>
    <t>Customer related service – fee based charges</t>
  </si>
  <si>
    <t>($/year</t>
  </si>
  <si>
    <t>Special Meter Read (includes wasted visit)</t>
  </si>
  <si>
    <r>
      <t>Meter Test –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meter</t>
    </r>
  </si>
  <si>
    <t>Meter Test – each additional meter</t>
  </si>
  <si>
    <t>Off peak conversion</t>
  </si>
  <si>
    <t>Authorisation of ASPs – initial</t>
  </si>
  <si>
    <t>Authorisation of ASPs – renewal</t>
  </si>
  <si>
    <t>Authorisation ASP Training</t>
  </si>
  <si>
    <t>Connection offer service - basic</t>
  </si>
  <si>
    <t>Conveyancing information desk inquiry</t>
  </si>
  <si>
    <t>Site Establishment per NMI</t>
  </si>
  <si>
    <t>Debt collection cost</t>
  </si>
  <si>
    <t xml:space="preserve"> $15-16)</t>
  </si>
  <si>
    <t>Product Code</t>
  </si>
  <si>
    <t>Customer related service</t>
  </si>
  <si>
    <t>$</t>
  </si>
  <si>
    <t>RMBH</t>
  </si>
  <si>
    <t>RPBH</t>
  </si>
  <si>
    <t>SRMBH</t>
  </si>
  <si>
    <t>Move in Meter Read</t>
  </si>
  <si>
    <t>MIRBH</t>
  </si>
  <si>
    <t>Move out Meter Read</t>
  </si>
  <si>
    <t>MORBH</t>
  </si>
  <si>
    <t>MTBH</t>
  </si>
  <si>
    <t>MTABH</t>
  </si>
  <si>
    <t>OPCBH</t>
  </si>
  <si>
    <t>SVDNPBH</t>
  </si>
  <si>
    <t>SVRBH</t>
  </si>
  <si>
    <t>DMBH</t>
  </si>
  <si>
    <t>DPPBM</t>
  </si>
  <si>
    <t>RMAH</t>
  </si>
  <si>
    <t>SITEST</t>
  </si>
  <si>
    <t>Customer related service – quotation based charges</t>
  </si>
  <si>
    <t>High load escorts</t>
  </si>
  <si>
    <t>Retailer of Last Resort</t>
  </si>
  <si>
    <t>CT Meter install</t>
  </si>
  <si>
    <t>R4 per hour</t>
  </si>
  <si>
    <t>Table 1.1: Charges for customer related services</t>
  </si>
  <si>
    <t>Table 1.2: Services attracting no charge</t>
  </si>
  <si>
    <t>R2b / hour</t>
  </si>
  <si>
    <t>R4 / hour</t>
  </si>
  <si>
    <t>R4 / hour plus rental</t>
  </si>
  <si>
    <t>R2b / hour plus materials</t>
  </si>
  <si>
    <t>cost / customer</t>
  </si>
  <si>
    <t>Rectification works – rectification of illegal connection</t>
  </si>
  <si>
    <t>Table 1.3: Services to be provided by quotation</t>
  </si>
  <si>
    <t>Table 2.1: Appplicable Labour Rates</t>
  </si>
  <si>
    <t xml:space="preserve">Labour Class </t>
  </si>
  <si>
    <t>Hourly rate</t>
  </si>
  <si>
    <t>Overtime hourly rate*</t>
  </si>
  <si>
    <t>Admin R1</t>
  </si>
  <si>
    <t>Design R2a</t>
  </si>
  <si>
    <t>Inspector R2b</t>
  </si>
  <si>
    <t>Engineer R3</t>
  </si>
  <si>
    <t>Field Worker R4</t>
  </si>
  <si>
    <t>Classification</t>
  </si>
  <si>
    <t>Administration (R1)</t>
  </si>
  <si>
    <t>Technical Specialist - 
Outdoor Technical Officer (R2b)</t>
  </si>
  <si>
    <t>Technical Specialist - 
Indoor Technical Officer (R2a)</t>
  </si>
  <si>
    <t>Engineering Officer (R3)</t>
  </si>
  <si>
    <t>Field Worker (R4)</t>
  </si>
  <si>
    <t>Field Worker
(Line Worker 9)</t>
  </si>
  <si>
    <t>AER final decision maximum labour rate - includes on-cost and overheads</t>
  </si>
  <si>
    <t>AER final decision maximum labour rate (overtime) - includes on-cost and overheads</t>
  </si>
  <si>
    <t>Final Decision ($2014-15)</t>
  </si>
  <si>
    <t>Maximum labour rate (overtime)</t>
  </si>
  <si>
    <t>Maximum Labour Rate (ordinary)</t>
  </si>
  <si>
    <t>$2013-14</t>
  </si>
  <si>
    <t>$2014-15</t>
  </si>
  <si>
    <t>$2015-16</t>
  </si>
  <si>
    <t>Network Service</t>
  </si>
  <si>
    <t>Underground urban residential subdivision (Vacant lots)</t>
  </si>
  <si>
    <t>Rural overhead subdivisions and rural extensions</t>
  </si>
  <si>
    <t>Underground commercial and industrial or rural subdivisions (vacant lots – no development)</t>
  </si>
  <si>
    <t>Commercial and industrial developments</t>
  </si>
  <si>
    <t>Asset relocation or streetlighting</t>
  </si>
  <si>
    <t>Design information</t>
  </si>
  <si>
    <t>Up to 5 lots</t>
  </si>
  <si>
    <t>R2a per hour</t>
  </si>
  <si>
    <t>R2a or R3 per hour</t>
  </si>
  <si>
    <t>6 to 10 lots</t>
  </si>
  <si>
    <t>11 to 40 lots</t>
  </si>
  <si>
    <t>Over 40 lots</t>
  </si>
  <si>
    <t>Design certification</t>
  </si>
  <si>
    <t>Up to 10 lots</t>
  </si>
  <si>
    <t>6 to 10 poles</t>
  </si>
  <si>
    <t xml:space="preserve">Design rechecking </t>
  </si>
  <si>
    <t>R3 per hour</t>
  </si>
  <si>
    <t xml:space="preserve">R2a or R3 per hour </t>
  </si>
  <si>
    <t>Grade</t>
  </si>
  <si>
    <t>A</t>
  </si>
  <si>
    <t>per lot</t>
  </si>
  <si>
    <t>B</t>
  </si>
  <si>
    <t>C</t>
  </si>
  <si>
    <t>per pole</t>
  </si>
  <si>
    <t>R2b or R3 per hour</t>
  </si>
  <si>
    <t xml:space="preserve">R2b or R3 per hour </t>
  </si>
  <si>
    <t>First 10 lots</t>
  </si>
  <si>
    <t>First 5 poles</t>
  </si>
  <si>
    <t>Next 40 lots</t>
  </si>
  <si>
    <t>Next 5 poles</t>
  </si>
  <si>
    <t xml:space="preserve">Remainder </t>
  </si>
  <si>
    <t>Re-inspection (level 1 and 2 work)</t>
  </si>
  <si>
    <t>R2b per hour (maximum 1 hour per level 2 reinspection)</t>
  </si>
  <si>
    <t xml:space="preserve">Re-inspection Installation </t>
  </si>
  <si>
    <t xml:space="preserve">R2b per hour </t>
  </si>
  <si>
    <t>Access permit</t>
  </si>
  <si>
    <t>Substation commissioning</t>
  </si>
  <si>
    <t>Administration</t>
  </si>
  <si>
    <t>R1 per hour (max 6 hours)</t>
  </si>
  <si>
    <t>Access to network assets (standby)</t>
  </si>
  <si>
    <t>R2b per hour</t>
  </si>
  <si>
    <t>Inspection of service work (level 2 work)</t>
  </si>
  <si>
    <t xml:space="preserve">Connections Customer Interface coordination </t>
  </si>
  <si>
    <t>Basic connection - R2b per hour             Complex connection - R3 per hour</t>
  </si>
  <si>
    <t xml:space="preserve">Preliminary Enquiry Service </t>
  </si>
  <si>
    <t>Basic enquiry – R2b per hour                Complex enquiry – R3 per hour</t>
  </si>
  <si>
    <t>Planning studies for new connection applications</t>
  </si>
  <si>
    <t>Service involved in obtaining deeds of agreement</t>
  </si>
  <si>
    <t>Connection Offer Service</t>
  </si>
  <si>
    <t>Other than basic</t>
  </si>
  <si>
    <t>Standard – no substation on site</t>
  </si>
  <si>
    <t>Standard – with substation on site</t>
  </si>
  <si>
    <t>Negotiated</t>
  </si>
  <si>
    <t>Site visit</t>
  </si>
  <si>
    <t>Connection / Relocation Process facilitation</t>
  </si>
  <si>
    <t>Rectification of illegal connection</t>
  </si>
  <si>
    <t>Services to supply and connect temporary supply to one or more customers</t>
  </si>
  <si>
    <t>Install &amp; remove HV Live Line links</t>
  </si>
  <si>
    <t>Connection and disconnection of MG to OH mains</t>
  </si>
  <si>
    <t>Connection  and disconnection of MG to LV board in Kiosk</t>
  </si>
  <si>
    <t>Investigation, review, and implementation of remedial actions associated with work performed by ASPs.</t>
  </si>
  <si>
    <t>Attendance at customer premises to perform a statutory right of entry</t>
  </si>
  <si>
    <t>Table 2.2: Schedule of charges fo ancillary network services</t>
  </si>
  <si>
    <t>All service connections: per NOSW</t>
  </si>
  <si>
    <t xml:space="preserve">A Grade: </t>
  </si>
  <si>
    <t>B Grade:</t>
  </si>
  <si>
    <t>C Grade:</t>
  </si>
  <si>
    <t>Basic:</t>
  </si>
  <si>
    <t>Rectification works – provision of additional crew</t>
  </si>
  <si>
    <t>Rectification works – fitting of tiger tails</t>
  </si>
  <si>
    <t>Inspection of service work
(by level 1 ASPs)</t>
  </si>
  <si>
    <t>Reconnection – Outside business hours</t>
  </si>
  <si>
    <t>Reconnection business hours</t>
  </si>
  <si>
    <t>Reconnection pole/pillar box business hours</t>
  </si>
  <si>
    <t>Deconnect – Pillar/Pole</t>
  </si>
  <si>
    <t xml:space="preserve">Deconnect – site visit </t>
  </si>
  <si>
    <t>Reconnect – site visit</t>
  </si>
  <si>
    <t>Vacant Premise – Reconnect / Disconnect</t>
  </si>
  <si>
    <t>Vacant Premise – Reconnect / Disconnect (site visit only)</t>
  </si>
  <si>
    <t>Disconnect / Reconnect – Technical Disconnection</t>
  </si>
  <si>
    <t xml:space="preserve">Disconnect / Reconnect – Disconnection Complete </t>
  </si>
  <si>
    <t>TDMBH</t>
  </si>
  <si>
    <t>DVSBH</t>
  </si>
  <si>
    <t>SVDVSBH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</si>
</sst>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[Red]\-&quot;$&quot;#,##0.00"/>
    <numFmt numFmtId="165" formatCode="_-&quot;$&quot;* #,##0.00_-;\-&quot;$&quot;* #,##0.00_-;_-&quot;$&quot;* &quot;-&quot;??_-;_-@_-"/>
    <numFmt numFmtId="166" formatCode="0.000%"/>
    <numFmt numFmtId="167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A71"/>
        <bgColor indexed="64"/>
      </patternFill>
    </fill>
    <fill>
      <patternFill patternType="solid">
        <fgColor rgb="FFE5E5E6"/>
        <bgColor indexed="64"/>
      </patternFill>
    </fill>
    <fill>
      <patternFill patternType="solid">
        <fgColor rgb="FFCCCBC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7">
    <xf numFmtId="0" fontId="0" fillId="0" borderId="0" xfId="0"/>
    <xf numFmtId="0" fontId="4" fillId="0" borderId="0" xfId="0" applyFont="1"/>
    <xf numFmtId="10" fontId="5" fillId="0" borderId="0" xfId="0" applyNumberFormat="1" applyFont="1"/>
    <xf numFmtId="0" fontId="5" fillId="0" borderId="0" xfId="0" applyFont="1"/>
    <xf numFmtId="10" fontId="5" fillId="0" borderId="0" xfId="2" applyNumberFormat="1" applyFont="1"/>
    <xf numFmtId="166" fontId="5" fillId="0" borderId="0" xfId="2" applyNumberFormat="1" applyFont="1"/>
    <xf numFmtId="0" fontId="6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right" vertical="center" wrapText="1"/>
    </xf>
    <xf numFmtId="2" fontId="7" fillId="3" borderId="15" xfId="0" applyNumberFormat="1" applyFont="1" applyFill="1" applyBorder="1" applyAlignment="1">
      <alignment horizontal="right" vertical="center" wrapText="1"/>
    </xf>
    <xf numFmtId="2" fontId="7" fillId="4" borderId="15" xfId="0" applyNumberFormat="1" applyFont="1" applyFill="1" applyBorder="1" applyAlignment="1">
      <alignment horizontal="right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2" fontId="7" fillId="4" borderId="15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164" fontId="9" fillId="3" borderId="12" xfId="0" applyNumberFormat="1" applyFont="1" applyFill="1" applyBorder="1" applyAlignment="1">
      <alignment vertical="center" wrapText="1"/>
    </xf>
    <xf numFmtId="164" fontId="9" fillId="4" borderId="12" xfId="0" applyNumberFormat="1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164" fontId="9" fillId="4" borderId="18" xfId="0" applyNumberFormat="1" applyFont="1" applyFill="1" applyBorder="1" applyAlignment="1">
      <alignment vertical="center" wrapText="1"/>
    </xf>
    <xf numFmtId="164" fontId="9" fillId="3" borderId="18" xfId="0" applyNumberFormat="1" applyFont="1" applyFill="1" applyBorder="1" applyAlignment="1">
      <alignment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164" fontId="9" fillId="4" borderId="18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 vertical="center" wrapText="1"/>
    </xf>
    <xf numFmtId="164" fontId="9" fillId="3" borderId="24" xfId="0" applyNumberFormat="1" applyFont="1" applyFill="1" applyBorder="1" applyAlignment="1">
      <alignment horizontal="center" vertical="center" wrapText="1"/>
    </xf>
    <xf numFmtId="164" fontId="9" fillId="4" borderId="24" xfId="0" applyNumberFormat="1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167" fontId="10" fillId="3" borderId="12" xfId="0" applyNumberFormat="1" applyFont="1" applyFill="1" applyBorder="1" applyAlignment="1">
      <alignment horizontal="center" vertical="center" wrapText="1"/>
    </xf>
    <xf numFmtId="167" fontId="10" fillId="3" borderId="15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right" vertical="center" wrapText="1"/>
    </xf>
    <xf numFmtId="167" fontId="9" fillId="4" borderId="13" xfId="0" applyNumberFormat="1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167" fontId="9" fillId="4" borderId="13" xfId="1" applyNumberFormat="1" applyFont="1" applyFill="1" applyBorder="1" applyAlignment="1">
      <alignment horizontal="left" vertical="center" wrapText="1"/>
    </xf>
    <xf numFmtId="167" fontId="9" fillId="4" borderId="14" xfId="1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top" wrapText="1"/>
    </xf>
    <xf numFmtId="0" fontId="10" fillId="4" borderId="2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10" fillId="4" borderId="16" xfId="0" applyFont="1" applyFill="1" applyBorder="1" applyAlignment="1">
      <alignment wrapText="1"/>
    </xf>
    <xf numFmtId="0" fontId="10" fillId="4" borderId="19" xfId="0" applyFont="1" applyFill="1" applyBorder="1" applyAlignment="1">
      <alignment wrapText="1"/>
    </xf>
    <xf numFmtId="0" fontId="10" fillId="4" borderId="21" xfId="0" applyFont="1" applyFill="1" applyBorder="1" applyAlignment="1">
      <alignment wrapText="1"/>
    </xf>
    <xf numFmtId="0" fontId="11" fillId="0" borderId="0" xfId="0" applyFont="1"/>
    <xf numFmtId="0" fontId="2" fillId="3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1" fillId="5" borderId="0" xfId="0" applyFont="1" applyFill="1"/>
    <xf numFmtId="0" fontId="2" fillId="3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2" fontId="11" fillId="0" borderId="0" xfId="0" applyNumberFormat="1" applyFont="1"/>
    <xf numFmtId="0" fontId="11" fillId="0" borderId="0" xfId="0" applyFont="1" applyAlignment="1">
      <alignment wrapText="1"/>
    </xf>
    <xf numFmtId="0" fontId="11" fillId="0" borderId="29" xfId="0" applyFont="1" applyBorder="1" applyAlignment="1">
      <alignment horizontal="right" wrapText="1"/>
    </xf>
    <xf numFmtId="0" fontId="11" fillId="0" borderId="30" xfId="0" applyFont="1" applyBorder="1" applyAlignment="1">
      <alignment horizontal="right" wrapText="1"/>
    </xf>
    <xf numFmtId="2" fontId="11" fillId="0" borderId="27" xfId="0" applyNumberFormat="1" applyFont="1" applyBorder="1"/>
    <xf numFmtId="2" fontId="11" fillId="0" borderId="28" xfId="0" applyNumberFormat="1" applyFont="1" applyBorder="1"/>
    <xf numFmtId="2" fontId="11" fillId="0" borderId="29" xfId="0" applyNumberFormat="1" applyFont="1" applyBorder="1"/>
    <xf numFmtId="2" fontId="11" fillId="0" borderId="30" xfId="0" applyNumberFormat="1" applyFont="1" applyBorder="1"/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166" fontId="11" fillId="0" borderId="0" xfId="2" applyNumberFormat="1" applyFont="1"/>
    <xf numFmtId="0" fontId="11" fillId="0" borderId="1" xfId="0" applyFont="1" applyBorder="1"/>
    <xf numFmtId="10" fontId="11" fillId="0" borderId="0" xfId="0" applyNumberFormat="1" applyFont="1"/>
    <xf numFmtId="10" fontId="11" fillId="0" borderId="0" xfId="2" applyNumberFormat="1" applyFont="1"/>
    <xf numFmtId="10" fontId="11" fillId="0" borderId="0" xfId="0" applyNumberFormat="1" applyFont="1" applyFill="1"/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164" fontId="9" fillId="4" borderId="18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164" fontId="9" fillId="4" borderId="18" xfId="0" applyNumberFormat="1" applyFont="1" applyFill="1" applyBorder="1" applyAlignment="1">
      <alignment vertical="center" wrapText="1"/>
    </xf>
    <xf numFmtId="164" fontId="9" fillId="4" borderId="13" xfId="0" applyNumberFormat="1" applyFont="1" applyFill="1" applyBorder="1" applyAlignment="1">
      <alignment vertical="center" wrapText="1"/>
    </xf>
    <xf numFmtId="164" fontId="9" fillId="4" borderId="10" xfId="0" applyNumberFormat="1" applyFont="1" applyFill="1" applyBorder="1" applyAlignment="1">
      <alignment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164" fontId="9" fillId="3" borderId="11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left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right" vertical="center" wrapText="1"/>
    </xf>
    <xf numFmtId="164" fontId="9" fillId="3" borderId="10" xfId="0" applyNumberFormat="1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164" fontId="9" fillId="4" borderId="18" xfId="0" applyNumberFormat="1" applyFont="1" applyFill="1" applyBorder="1" applyAlignment="1">
      <alignment horizontal="left" vertical="center" wrapText="1"/>
    </xf>
    <xf numFmtId="164" fontId="9" fillId="4" borderId="13" xfId="0" applyNumberFormat="1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164" fontId="9" fillId="4" borderId="19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164" fontId="9" fillId="4" borderId="17" xfId="0" applyNumberFormat="1" applyFont="1" applyFill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164" fontId="9" fillId="3" borderId="18" xfId="0" applyNumberFormat="1" applyFont="1" applyFill="1" applyBorder="1" applyAlignment="1">
      <alignment horizontal="left" vertical="center" wrapText="1"/>
    </xf>
    <xf numFmtId="164" fontId="9" fillId="3" borderId="13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164" fontId="9" fillId="4" borderId="18" xfId="0" applyNumberFormat="1" applyFont="1" applyFill="1" applyBorder="1" applyAlignment="1">
      <alignment horizontal="right" vertical="center" wrapText="1"/>
    </xf>
    <xf numFmtId="164" fontId="9" fillId="4" borderId="10" xfId="0" applyNumberFormat="1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right" vertical="center" wrapText="1"/>
    </xf>
    <xf numFmtId="167" fontId="9" fillId="4" borderId="13" xfId="0" applyNumberFormat="1" applyFont="1" applyFill="1" applyBorder="1" applyAlignment="1">
      <alignment horizontal="left" vertical="center" wrapText="1"/>
    </xf>
    <xf numFmtId="167" fontId="9" fillId="4" borderId="10" xfId="0" applyNumberFormat="1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y1-Fin\Reg_Affairs\CPI\C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of each index 1989-90 =100"/>
      <sheetName val="Base of each index 2011-12 =100"/>
      <sheetName val="Method"/>
    </sheetNames>
    <sheetDataSet>
      <sheetData sheetId="0" refreshError="1"/>
      <sheetData sheetId="1" refreshError="1">
        <row r="125">
          <cell r="H125">
            <v>2.4498886414253906E-2</v>
          </cell>
        </row>
        <row r="129">
          <cell r="H129">
            <v>2.4879227053139941E-2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D47"/>
  <sheetViews>
    <sheetView tabSelected="1" workbookViewId="0">
      <selection activeCell="H24" sqref="H24"/>
    </sheetView>
  </sheetViews>
  <sheetFormatPr defaultRowHeight="14.25" x14ac:dyDescent="0.2"/>
  <cols>
    <col min="1" max="1" width="14.5703125" style="52" customWidth="1"/>
    <col min="2" max="2" width="64.7109375" style="52" customWidth="1"/>
    <col min="3" max="3" width="15" style="52" customWidth="1"/>
    <col min="4" max="4" width="13.85546875" style="52" customWidth="1"/>
    <col min="5" max="16384" width="9.140625" style="52"/>
  </cols>
  <sheetData>
    <row r="1" spans="1:3" ht="15" thickBot="1" x14ac:dyDescent="0.25">
      <c r="B1" s="52" t="s">
        <v>178</v>
      </c>
    </row>
    <row r="2" spans="1:3" ht="15" thickTop="1" x14ac:dyDescent="0.2">
      <c r="A2" s="91" t="s">
        <v>154</v>
      </c>
      <c r="B2" s="91" t="s">
        <v>140</v>
      </c>
      <c r="C2" s="6" t="s">
        <v>141</v>
      </c>
    </row>
    <row r="3" spans="1:3" ht="15" thickBot="1" x14ac:dyDescent="0.25">
      <c r="A3" s="92"/>
      <c r="B3" s="92"/>
      <c r="C3" s="7" t="s">
        <v>153</v>
      </c>
    </row>
    <row r="4" spans="1:3" ht="15.75" thickTop="1" thickBot="1" x14ac:dyDescent="0.25">
      <c r="A4" s="53" t="s">
        <v>159</v>
      </c>
      <c r="B4" s="53" t="s">
        <v>142</v>
      </c>
      <c r="C4" s="10">
        <f>'ANS Fees $1516'!G97</f>
        <v>80.645184785446816</v>
      </c>
    </row>
    <row r="5" spans="1:3" ht="15.75" thickTop="1" thickBot="1" x14ac:dyDescent="0.25">
      <c r="A5" s="54" t="s">
        <v>161</v>
      </c>
      <c r="B5" s="54" t="s">
        <v>160</v>
      </c>
      <c r="C5" s="11">
        <f>'ANS Fees $1516'!G97</f>
        <v>80.645184785446816</v>
      </c>
    </row>
    <row r="6" spans="1:3" ht="15.75" thickTop="1" thickBot="1" x14ac:dyDescent="0.25">
      <c r="A6" s="53" t="s">
        <v>163</v>
      </c>
      <c r="B6" s="53" t="s">
        <v>162</v>
      </c>
      <c r="C6" s="10">
        <f>'ANS Fees $1516'!G97</f>
        <v>80.645184785446816</v>
      </c>
    </row>
    <row r="7" spans="1:3" ht="15.75" thickTop="1" thickBot="1" x14ac:dyDescent="0.25">
      <c r="A7" s="54" t="s">
        <v>164</v>
      </c>
      <c r="B7" s="54" t="s">
        <v>143</v>
      </c>
      <c r="C7" s="11">
        <f>'ANS Fees $1516'!G72</f>
        <v>444.6383161143554</v>
      </c>
    </row>
    <row r="8" spans="1:3" ht="15.75" thickTop="1" thickBot="1" x14ac:dyDescent="0.25">
      <c r="A8" s="53" t="s">
        <v>165</v>
      </c>
      <c r="B8" s="53" t="s">
        <v>144</v>
      </c>
      <c r="C8" s="10">
        <f>'ANS Fees $1516'!G73</f>
        <v>326.939938319379</v>
      </c>
    </row>
    <row r="9" spans="1:3" ht="15.75" thickTop="1" thickBot="1" x14ac:dyDescent="0.25">
      <c r="A9" s="54" t="s">
        <v>166</v>
      </c>
      <c r="B9" s="54" t="s">
        <v>145</v>
      </c>
      <c r="C9" s="11">
        <f>'ANS Fees $1516'!G77</f>
        <v>80.645184785446816</v>
      </c>
    </row>
    <row r="10" spans="1:3" ht="15.75" thickTop="1" thickBot="1" x14ac:dyDescent="0.25">
      <c r="A10" s="53" t="s">
        <v>167</v>
      </c>
      <c r="B10" s="53" t="s">
        <v>287</v>
      </c>
      <c r="C10" s="10">
        <f>'ANS Fees $1516'!G60</f>
        <v>91.543182729426121</v>
      </c>
    </row>
    <row r="11" spans="1:3" ht="15.75" thickTop="1" thickBot="1" x14ac:dyDescent="0.25">
      <c r="A11" s="54" t="s">
        <v>168</v>
      </c>
      <c r="B11" s="54" t="s">
        <v>288</v>
      </c>
      <c r="C11" s="11">
        <f>'ANS Fees $1516'!G60</f>
        <v>91.543182729426121</v>
      </c>
    </row>
    <row r="12" spans="1:3" ht="15.75" thickTop="1" thickBot="1" x14ac:dyDescent="0.25">
      <c r="A12" s="53" t="s">
        <v>169</v>
      </c>
      <c r="B12" s="53" t="s">
        <v>292</v>
      </c>
      <c r="C12" s="10">
        <f>'ANS Fees $1516'!G62</f>
        <v>122.19541269401438</v>
      </c>
    </row>
    <row r="13" spans="1:3" ht="15.75" thickTop="1" thickBot="1" x14ac:dyDescent="0.25">
      <c r="A13" s="54" t="s">
        <v>293</v>
      </c>
      <c r="B13" s="54" t="s">
        <v>291</v>
      </c>
      <c r="C13" s="11">
        <f>'ANS Fees $1516'!G64</f>
        <v>122.19541269401438</v>
      </c>
    </row>
    <row r="14" spans="1:3" ht="15.75" thickTop="1" thickBot="1" x14ac:dyDescent="0.25">
      <c r="A14" s="53" t="s">
        <v>294</v>
      </c>
      <c r="B14" s="53" t="s">
        <v>289</v>
      </c>
      <c r="C14" s="10">
        <f>'ANS Fees $1516'!G93</f>
        <v>122.19541269401438</v>
      </c>
    </row>
    <row r="15" spans="1:3" ht="15.75" thickTop="1" thickBot="1" x14ac:dyDescent="0.25">
      <c r="A15" s="54" t="s">
        <v>295</v>
      </c>
      <c r="B15" s="54" t="s">
        <v>290</v>
      </c>
      <c r="C15" s="11">
        <f>'ANS Fees $1516'!G95</f>
        <v>91.543182729426121</v>
      </c>
    </row>
    <row r="16" spans="1:3" ht="15.75" thickTop="1" thickBot="1" x14ac:dyDescent="0.25">
      <c r="A16" s="53" t="s">
        <v>170</v>
      </c>
      <c r="B16" s="53" t="s">
        <v>286</v>
      </c>
      <c r="C16" s="10">
        <f>'ANS Fees $1516'!G66</f>
        <v>450.55466305311097</v>
      </c>
    </row>
    <row r="17" spans="1:3" ht="15.75" thickTop="1" thickBot="1" x14ac:dyDescent="0.25">
      <c r="A17" s="54" t="s">
        <v>171</v>
      </c>
      <c r="B17" s="54" t="s">
        <v>283</v>
      </c>
      <c r="C17" s="11">
        <f>'ANS Fees $1516'!G68</f>
        <v>118.33706170951179</v>
      </c>
    </row>
    <row r="18" spans="1:3" ht="15.75" thickTop="1" thickBot="1" x14ac:dyDescent="0.25">
      <c r="A18" s="53" t="s">
        <v>172</v>
      </c>
      <c r="B18" s="53" t="s">
        <v>151</v>
      </c>
      <c r="C18" s="10">
        <f>'ANS Fees $1516'!G103</f>
        <v>69.198961433907741</v>
      </c>
    </row>
    <row r="19" spans="1:3" ht="15.75" thickTop="1" thickBot="1" x14ac:dyDescent="0.25">
      <c r="A19" s="54"/>
      <c r="B19" s="54" t="s">
        <v>146</v>
      </c>
      <c r="C19" s="11">
        <f>'ANS Fees $1516'!G34</f>
        <v>676.20591388494677</v>
      </c>
    </row>
    <row r="20" spans="1:3" ht="15.75" thickTop="1" thickBot="1" x14ac:dyDescent="0.25">
      <c r="A20" s="53"/>
      <c r="B20" s="53" t="s">
        <v>147</v>
      </c>
      <c r="C20" s="10">
        <f>'ANS Fees $1516'!G35</f>
        <v>313.12468612072593</v>
      </c>
    </row>
    <row r="21" spans="1:3" ht="15.75" thickTop="1" thickBot="1" x14ac:dyDescent="0.25">
      <c r="A21" s="54"/>
      <c r="B21" s="54" t="s">
        <v>148</v>
      </c>
      <c r="C21" s="11">
        <f>'ANS Fees $1516'!G37</f>
        <v>279.36222940119103</v>
      </c>
    </row>
    <row r="22" spans="1:3" ht="15.75" thickTop="1" thickBot="1" x14ac:dyDescent="0.25">
      <c r="A22" s="53"/>
      <c r="B22" s="53" t="s">
        <v>149</v>
      </c>
      <c r="C22" s="10">
        <f>'ANS Fees $1516'!G49</f>
        <v>23.066320477969246</v>
      </c>
    </row>
    <row r="23" spans="1:3" ht="15.75" thickTop="1" thickBot="1" x14ac:dyDescent="0.25">
      <c r="A23" s="54"/>
      <c r="B23" s="54" t="s">
        <v>150</v>
      </c>
      <c r="C23" s="11">
        <f>'ANS Fees $1516'!G101</f>
        <v>51.157972077342841</v>
      </c>
    </row>
    <row r="24" spans="1:3" ht="15.75" thickTop="1" thickBot="1" x14ac:dyDescent="0.25">
      <c r="A24" s="53"/>
      <c r="B24" s="53" t="s">
        <v>152</v>
      </c>
      <c r="C24" s="10">
        <f>'ANS Fees $1516'!G111</f>
        <v>32.247355386746094</v>
      </c>
    </row>
    <row r="25" spans="1:3" ht="15" thickTop="1" x14ac:dyDescent="0.2"/>
    <row r="26" spans="1:3" ht="15" thickBot="1" x14ac:dyDescent="0.25">
      <c r="B26" s="52" t="s">
        <v>179</v>
      </c>
    </row>
    <row r="27" spans="1:3" ht="15.75" thickTop="1" thickBot="1" x14ac:dyDescent="0.25">
      <c r="A27" s="45" t="s">
        <v>154</v>
      </c>
      <c r="B27" s="45" t="s">
        <v>155</v>
      </c>
      <c r="C27" s="9" t="s">
        <v>156</v>
      </c>
    </row>
    <row r="28" spans="1:3" ht="15.75" thickTop="1" thickBot="1" x14ac:dyDescent="0.25">
      <c r="A28" s="53" t="s">
        <v>157</v>
      </c>
      <c r="B28" s="53" t="s">
        <v>284</v>
      </c>
      <c r="C28" s="55">
        <v>0</v>
      </c>
    </row>
    <row r="29" spans="1:3" ht="15.75" thickTop="1" thickBot="1" x14ac:dyDescent="0.25">
      <c r="A29" s="54" t="s">
        <v>158</v>
      </c>
      <c r="B29" s="54" t="s">
        <v>285</v>
      </c>
      <c r="C29" s="56">
        <v>0</v>
      </c>
    </row>
    <row r="30" spans="1:3" s="59" customFormat="1" ht="15" thickTop="1" x14ac:dyDescent="0.2">
      <c r="A30" s="57"/>
      <c r="B30" s="57"/>
      <c r="C30" s="58"/>
    </row>
    <row r="31" spans="1:3" ht="15" thickBot="1" x14ac:dyDescent="0.25">
      <c r="B31" s="52" t="s">
        <v>186</v>
      </c>
    </row>
    <row r="32" spans="1:3" ht="16.5" customHeight="1" thickTop="1" thickBot="1" x14ac:dyDescent="0.25">
      <c r="B32" s="44" t="s">
        <v>173</v>
      </c>
      <c r="C32" s="9" t="s">
        <v>156</v>
      </c>
    </row>
    <row r="33" spans="2:4" ht="16.5" customHeight="1" thickTop="1" thickBot="1" x14ac:dyDescent="0.25">
      <c r="B33" s="60" t="s">
        <v>174</v>
      </c>
      <c r="C33" s="55" t="s">
        <v>180</v>
      </c>
    </row>
    <row r="34" spans="2:4" ht="16.5" customHeight="1" thickTop="1" thickBot="1" x14ac:dyDescent="0.25">
      <c r="B34" s="61" t="s">
        <v>175</v>
      </c>
      <c r="C34" s="56" t="s">
        <v>184</v>
      </c>
    </row>
    <row r="35" spans="2:4" ht="27" thickTop="1" thickBot="1" x14ac:dyDescent="0.25">
      <c r="B35" s="60" t="s">
        <v>176</v>
      </c>
      <c r="C35" s="55" t="s">
        <v>183</v>
      </c>
    </row>
    <row r="36" spans="2:4" ht="27" customHeight="1" thickTop="1" thickBot="1" x14ac:dyDescent="0.25">
      <c r="B36" s="61" t="s">
        <v>185</v>
      </c>
      <c r="C36" s="56" t="s">
        <v>183</v>
      </c>
    </row>
    <row r="37" spans="2:4" ht="16.5" customHeight="1" thickTop="1" thickBot="1" x14ac:dyDescent="0.25">
      <c r="B37" s="60" t="s">
        <v>280</v>
      </c>
      <c r="C37" s="55" t="s">
        <v>181</v>
      </c>
    </row>
    <row r="38" spans="2:4" ht="27" customHeight="1" thickTop="1" thickBot="1" x14ac:dyDescent="0.25">
      <c r="B38" s="61" t="s">
        <v>281</v>
      </c>
      <c r="C38" s="56" t="s">
        <v>182</v>
      </c>
    </row>
    <row r="39" spans="2:4" ht="15" thickTop="1" x14ac:dyDescent="0.2"/>
    <row r="40" spans="2:4" ht="15" thickBot="1" x14ac:dyDescent="0.25">
      <c r="B40" s="52" t="s">
        <v>187</v>
      </c>
    </row>
    <row r="41" spans="2:4" ht="27" thickTop="1" thickBot="1" x14ac:dyDescent="0.25">
      <c r="B41" s="44" t="s">
        <v>188</v>
      </c>
      <c r="C41" s="43" t="s">
        <v>189</v>
      </c>
      <c r="D41" s="42" t="s">
        <v>190</v>
      </c>
    </row>
    <row r="42" spans="2:4" ht="15.75" thickTop="1" thickBot="1" x14ac:dyDescent="0.25">
      <c r="B42" s="60" t="s">
        <v>191</v>
      </c>
      <c r="C42" s="12">
        <f>'Labour Rates $1516'!H4</f>
        <v>92.269700532425986</v>
      </c>
      <c r="D42" s="13">
        <f>'Labour Rates $1516'!I4</f>
        <v>126.10675891316964</v>
      </c>
    </row>
    <row r="43" spans="2:4" ht="15.75" thickTop="1" thickBot="1" x14ac:dyDescent="0.25">
      <c r="B43" s="61" t="s">
        <v>192</v>
      </c>
      <c r="C43" s="14">
        <f>'Labour Rates $1516'!H5</f>
        <v>143.33610002988024</v>
      </c>
      <c r="D43" s="15">
        <f>'Labour Rates $1516'!I5</f>
        <v>195.91511756884967</v>
      </c>
    </row>
    <row r="44" spans="2:4" ht="15.75" thickTop="1" thickBot="1" x14ac:dyDescent="0.25">
      <c r="B44" s="60" t="s">
        <v>193</v>
      </c>
      <c r="C44" s="12">
        <f>'Labour Rates $1516'!H6</f>
        <v>171.72358930215142</v>
      </c>
      <c r="D44" s="13">
        <f>'Labour Rates $1516'!I6</f>
        <v>225.41116937839567</v>
      </c>
    </row>
    <row r="45" spans="2:4" ht="15.75" thickTop="1" thickBot="1" x14ac:dyDescent="0.25">
      <c r="B45" s="61" t="s">
        <v>194</v>
      </c>
      <c r="C45" s="14">
        <f>'Labour Rates $1516'!H7</f>
        <v>183.91777721217446</v>
      </c>
      <c r="D45" s="15">
        <f>'Labour Rates $1516'!I7</f>
        <v>242.52654612211541</v>
      </c>
    </row>
    <row r="46" spans="2:4" ht="15.75" thickTop="1" thickBot="1" x14ac:dyDescent="0.25">
      <c r="B46" s="60" t="s">
        <v>195</v>
      </c>
      <c r="C46" s="12">
        <f>'Labour Rates $1516'!H8</f>
        <v>130.77929820579533</v>
      </c>
      <c r="D46" s="13">
        <f>'Labour Rates $1516'!I8</f>
        <v>169.43394144478938</v>
      </c>
    </row>
    <row r="47" spans="2:4" ht="15" thickTop="1" x14ac:dyDescent="0.2"/>
  </sheetData>
  <mergeCells count="2"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2:O47"/>
  <sheetViews>
    <sheetView topLeftCell="A7" workbookViewId="0">
      <selection activeCell="D22" sqref="D22:E22"/>
    </sheetView>
  </sheetViews>
  <sheetFormatPr defaultRowHeight="15" x14ac:dyDescent="0.25"/>
  <cols>
    <col min="1" max="1" width="19.42578125" customWidth="1"/>
    <col min="2" max="2" width="8.140625" customWidth="1"/>
    <col min="3" max="5" width="6.85546875" customWidth="1"/>
    <col min="6" max="6" width="8.28515625" customWidth="1"/>
    <col min="7" max="9" width="6.85546875" customWidth="1"/>
    <col min="10" max="10" width="8.140625" customWidth="1"/>
    <col min="11" max="13" width="6.85546875" customWidth="1"/>
    <col min="14" max="14" width="14" customWidth="1"/>
    <col min="15" max="15" width="13.5703125" customWidth="1"/>
    <col min="19" max="19" width="10.28515625" customWidth="1"/>
    <col min="20" max="20" width="10.85546875" customWidth="1"/>
  </cols>
  <sheetData>
    <row r="2" spans="1:15" ht="15.75" thickBot="1" x14ac:dyDescent="0.3">
      <c r="A2" t="s">
        <v>274</v>
      </c>
    </row>
    <row r="3" spans="1:15" ht="39.75" thickTop="1" thickBot="1" x14ac:dyDescent="0.3">
      <c r="A3" s="8" t="s">
        <v>211</v>
      </c>
      <c r="B3" s="93" t="s">
        <v>212</v>
      </c>
      <c r="C3" s="94"/>
      <c r="D3" s="94"/>
      <c r="E3" s="95"/>
      <c r="F3" s="108" t="s">
        <v>213</v>
      </c>
      <c r="G3" s="109"/>
      <c r="H3" s="109"/>
      <c r="I3" s="110"/>
      <c r="J3" s="108" t="s">
        <v>214</v>
      </c>
      <c r="K3" s="109"/>
      <c r="L3" s="109"/>
      <c r="M3" s="110"/>
      <c r="N3" s="8" t="s">
        <v>215</v>
      </c>
      <c r="O3" s="16" t="s">
        <v>216</v>
      </c>
    </row>
    <row r="4" spans="1:15" ht="16.5" thickTop="1" thickBot="1" x14ac:dyDescent="0.3">
      <c r="A4" s="96" t="s">
        <v>217</v>
      </c>
      <c r="B4" s="99" t="s">
        <v>218</v>
      </c>
      <c r="C4" s="100"/>
      <c r="D4" s="101">
        <f>'ANS Fees $1516'!G25</f>
        <v>430.01848408225914</v>
      </c>
      <c r="E4" s="102"/>
      <c r="F4" s="124" t="s">
        <v>219</v>
      </c>
      <c r="G4" s="125"/>
      <c r="H4" s="125"/>
      <c r="I4" s="126"/>
      <c r="J4" s="124" t="s">
        <v>219</v>
      </c>
      <c r="K4" s="125"/>
      <c r="L4" s="125"/>
      <c r="M4" s="126"/>
      <c r="N4" s="111" t="s">
        <v>219</v>
      </c>
      <c r="O4" s="114" t="s">
        <v>220</v>
      </c>
    </row>
    <row r="5" spans="1:15" ht="16.5" thickTop="1" thickBot="1" x14ac:dyDescent="0.3">
      <c r="A5" s="97"/>
      <c r="B5" s="117" t="s">
        <v>221</v>
      </c>
      <c r="C5" s="118"/>
      <c r="D5" s="119">
        <f>'ANS Fees $1516'!G26</f>
        <v>573.35797877634548</v>
      </c>
      <c r="E5" s="120"/>
      <c r="F5" s="127"/>
      <c r="G5" s="128"/>
      <c r="H5" s="128"/>
      <c r="I5" s="129"/>
      <c r="J5" s="127"/>
      <c r="K5" s="128"/>
      <c r="L5" s="128"/>
      <c r="M5" s="129"/>
      <c r="N5" s="112"/>
      <c r="O5" s="115"/>
    </row>
    <row r="6" spans="1:15" ht="16.5" thickTop="1" thickBot="1" x14ac:dyDescent="0.3">
      <c r="A6" s="97"/>
      <c r="B6" s="99" t="s">
        <v>222</v>
      </c>
      <c r="C6" s="100"/>
      <c r="D6" s="101">
        <f>'ANS Fees $1516'!G27</f>
        <v>1003.3764628586047</v>
      </c>
      <c r="E6" s="102"/>
      <c r="F6" s="127"/>
      <c r="G6" s="128"/>
      <c r="H6" s="128"/>
      <c r="I6" s="129"/>
      <c r="J6" s="127"/>
      <c r="K6" s="128"/>
      <c r="L6" s="128"/>
      <c r="M6" s="129"/>
      <c r="N6" s="112"/>
      <c r="O6" s="115"/>
    </row>
    <row r="7" spans="1:15" ht="16.5" thickTop="1" thickBot="1" x14ac:dyDescent="0.3">
      <c r="A7" s="98"/>
      <c r="B7" s="117" t="s">
        <v>223</v>
      </c>
      <c r="C7" s="118"/>
      <c r="D7" s="119">
        <f>'ANS Fees $1516'!G28</f>
        <v>1290.0554522467771</v>
      </c>
      <c r="E7" s="120"/>
      <c r="F7" s="130"/>
      <c r="G7" s="131"/>
      <c r="H7" s="131"/>
      <c r="I7" s="132"/>
      <c r="J7" s="130"/>
      <c r="K7" s="131"/>
      <c r="L7" s="131"/>
      <c r="M7" s="132"/>
      <c r="N7" s="113"/>
      <c r="O7" s="116"/>
    </row>
    <row r="8" spans="1:15" ht="16.5" thickTop="1" thickBot="1" x14ac:dyDescent="0.3">
      <c r="A8" s="96" t="s">
        <v>224</v>
      </c>
      <c r="B8" s="99" t="s">
        <v>218</v>
      </c>
      <c r="C8" s="100"/>
      <c r="D8" s="101">
        <f>'ANS Fees $1516'!G6</f>
        <v>286.67898938817274</v>
      </c>
      <c r="E8" s="102"/>
      <c r="F8" s="137" t="s">
        <v>117</v>
      </c>
      <c r="G8" s="138"/>
      <c r="H8" s="101">
        <f>'ANS Fees $1516'!G11</f>
        <v>286.67898938817274</v>
      </c>
      <c r="I8" s="102"/>
      <c r="J8" s="137" t="s">
        <v>225</v>
      </c>
      <c r="K8" s="138"/>
      <c r="L8" s="101">
        <f>'ANS Fees $1516'!G15</f>
        <v>430.01848408225914</v>
      </c>
      <c r="M8" s="102"/>
      <c r="N8" s="111" t="s">
        <v>219</v>
      </c>
      <c r="O8" s="114" t="s">
        <v>220</v>
      </c>
    </row>
    <row r="9" spans="1:15" ht="16.5" thickTop="1" thickBot="1" x14ac:dyDescent="0.3">
      <c r="A9" s="97"/>
      <c r="B9" s="117" t="s">
        <v>221</v>
      </c>
      <c r="C9" s="118"/>
      <c r="D9" s="119">
        <f>'ANS Fees $1516'!G7</f>
        <v>430.01848408225914</v>
      </c>
      <c r="E9" s="120"/>
      <c r="F9" s="139" t="s">
        <v>226</v>
      </c>
      <c r="G9" s="140"/>
      <c r="H9" s="119">
        <f>'ANS Fees $1516'!G12</f>
        <v>430.01848408225914</v>
      </c>
      <c r="I9" s="120"/>
      <c r="J9" s="139" t="s">
        <v>222</v>
      </c>
      <c r="K9" s="140"/>
      <c r="L9" s="119">
        <f>'ANS Fees $1516'!G16</f>
        <v>573.35797877634548</v>
      </c>
      <c r="M9" s="120"/>
      <c r="N9" s="112"/>
      <c r="O9" s="115"/>
    </row>
    <row r="10" spans="1:15" ht="16.5" thickTop="1" thickBot="1" x14ac:dyDescent="0.3">
      <c r="A10" s="97"/>
      <c r="B10" s="99" t="s">
        <v>222</v>
      </c>
      <c r="C10" s="100"/>
      <c r="D10" s="101">
        <f>'ANS Fees $1516'!G8</f>
        <v>716.69747347043199</v>
      </c>
      <c r="E10" s="102"/>
      <c r="F10" s="124" t="s">
        <v>27</v>
      </c>
      <c r="G10" s="126"/>
      <c r="H10" s="133">
        <f>'ANS Fees $1516'!G13</f>
        <v>716.69747347043199</v>
      </c>
      <c r="I10" s="134"/>
      <c r="J10" s="124" t="s">
        <v>223</v>
      </c>
      <c r="K10" s="126"/>
      <c r="L10" s="133">
        <f>'ANS Fees $1516'!G17</f>
        <v>860.03696816451827</v>
      </c>
      <c r="M10" s="134"/>
      <c r="N10" s="112"/>
      <c r="O10" s="115"/>
    </row>
    <row r="11" spans="1:15" ht="16.5" thickTop="1" thickBot="1" x14ac:dyDescent="0.3">
      <c r="A11" s="98"/>
      <c r="B11" s="117" t="s">
        <v>223</v>
      </c>
      <c r="C11" s="118"/>
      <c r="D11" s="119">
        <f>'ANS Fees $1516'!G9</f>
        <v>860.03696816451827</v>
      </c>
      <c r="E11" s="120"/>
      <c r="F11" s="130"/>
      <c r="G11" s="132"/>
      <c r="H11" s="135"/>
      <c r="I11" s="136"/>
      <c r="J11" s="130"/>
      <c r="K11" s="132"/>
      <c r="L11" s="135"/>
      <c r="M11" s="136"/>
      <c r="N11" s="113"/>
      <c r="O11" s="116"/>
    </row>
    <row r="12" spans="1:15" ht="24" thickTop="1" thickBot="1" x14ac:dyDescent="0.3">
      <c r="A12" s="18" t="s">
        <v>227</v>
      </c>
      <c r="B12" s="99" t="s">
        <v>219</v>
      </c>
      <c r="C12" s="150"/>
      <c r="D12" s="150"/>
      <c r="E12" s="100"/>
      <c r="F12" s="137" t="s">
        <v>219</v>
      </c>
      <c r="G12" s="151"/>
      <c r="H12" s="151"/>
      <c r="I12" s="138"/>
      <c r="J12" s="137" t="s">
        <v>219</v>
      </c>
      <c r="K12" s="151"/>
      <c r="L12" s="151"/>
      <c r="M12" s="138"/>
      <c r="N12" s="19" t="s">
        <v>228</v>
      </c>
      <c r="O12" s="17" t="s">
        <v>229</v>
      </c>
    </row>
    <row r="13" spans="1:15" ht="15.75" thickTop="1" x14ac:dyDescent="0.25">
      <c r="A13" s="105" t="s">
        <v>282</v>
      </c>
      <c r="B13" s="147" t="s">
        <v>230</v>
      </c>
      <c r="C13" s="49" t="s">
        <v>231</v>
      </c>
      <c r="D13" s="49" t="s">
        <v>233</v>
      </c>
      <c r="E13" s="49" t="s">
        <v>234</v>
      </c>
      <c r="F13" s="103" t="s">
        <v>230</v>
      </c>
      <c r="G13" s="49" t="s">
        <v>231</v>
      </c>
      <c r="H13" s="50" t="s">
        <v>233</v>
      </c>
      <c r="I13" s="51" t="s">
        <v>234</v>
      </c>
      <c r="J13" s="103" t="s">
        <v>230</v>
      </c>
      <c r="K13" s="49" t="s">
        <v>231</v>
      </c>
      <c r="L13" s="50" t="s">
        <v>233</v>
      </c>
      <c r="M13" s="50" t="s">
        <v>234</v>
      </c>
      <c r="N13" s="147" t="s">
        <v>236</v>
      </c>
      <c r="O13" s="144" t="s">
        <v>237</v>
      </c>
    </row>
    <row r="14" spans="1:15" ht="15.75" thickBot="1" x14ac:dyDescent="0.3">
      <c r="A14" s="106"/>
      <c r="B14" s="149"/>
      <c r="C14" s="46" t="s">
        <v>232</v>
      </c>
      <c r="D14" s="46" t="s">
        <v>232</v>
      </c>
      <c r="E14" s="46" t="s">
        <v>232</v>
      </c>
      <c r="F14" s="104"/>
      <c r="G14" s="46" t="s">
        <v>235</v>
      </c>
      <c r="H14" s="48" t="s">
        <v>235</v>
      </c>
      <c r="I14" s="47" t="s">
        <v>235</v>
      </c>
      <c r="J14" s="104"/>
      <c r="K14" s="46" t="s">
        <v>232</v>
      </c>
      <c r="L14" s="48" t="s">
        <v>232</v>
      </c>
      <c r="M14" s="48" t="s">
        <v>232</v>
      </c>
      <c r="N14" s="148"/>
      <c r="O14" s="145"/>
    </row>
    <row r="15" spans="1:15" ht="24" thickTop="1" thickBot="1" x14ac:dyDescent="0.3">
      <c r="A15" s="106"/>
      <c r="B15" s="19" t="s">
        <v>238</v>
      </c>
      <c r="C15" s="28">
        <f>'ANS Fees $1516'!M117</f>
        <v>85.859683775228433</v>
      </c>
      <c r="D15" s="28">
        <f>'ANS Fees $1516'!N117</f>
        <v>206.06324106054822</v>
      </c>
      <c r="E15" s="28">
        <f>'ANS Fees $1516'!O117</f>
        <v>429.29841887614219</v>
      </c>
      <c r="F15" s="19" t="s">
        <v>239</v>
      </c>
      <c r="G15" s="28">
        <f>'ANS Fees $1516'!M121</f>
        <v>103.03162053027411</v>
      </c>
      <c r="H15" s="26">
        <f>'ANS Fees $1516'!N121</f>
        <v>206.06324106054822</v>
      </c>
      <c r="I15" s="30">
        <f>'ANS Fees $1516'!O121</f>
        <v>343.43873510091373</v>
      </c>
      <c r="J15" s="21" t="s">
        <v>238</v>
      </c>
      <c r="K15" s="28">
        <f>'ANS Fees $1516'!M125</f>
        <v>85.859683775228433</v>
      </c>
      <c r="L15" s="25">
        <f>'ANS Fees $1516'!N125</f>
        <v>206.06324106054822</v>
      </c>
      <c r="M15" s="25">
        <f>'ANS Fees $1516'!O125</f>
        <v>429.29841887614219</v>
      </c>
      <c r="N15" s="148"/>
      <c r="O15" s="145"/>
    </row>
    <row r="16" spans="1:15" ht="24" thickTop="1" thickBot="1" x14ac:dyDescent="0.3">
      <c r="A16" s="106"/>
      <c r="B16" s="20" t="s">
        <v>240</v>
      </c>
      <c r="C16" s="29">
        <f>'ANS Fees $1516'!M118</f>
        <v>85.859683775228433</v>
      </c>
      <c r="D16" s="29">
        <f>'ANS Fees $1516'!N118</f>
        <v>120.2035572853198</v>
      </c>
      <c r="E16" s="29">
        <f>'ANS Fees $1516'!O118</f>
        <v>240.40711457063961</v>
      </c>
      <c r="F16" s="20" t="s">
        <v>241</v>
      </c>
      <c r="G16" s="29">
        <f>'ANS Fees $1516'!M122</f>
        <v>85.859683775228433</v>
      </c>
      <c r="H16" s="27">
        <f>'ANS Fees $1516'!N122</f>
        <v>171.71936755045687</v>
      </c>
      <c r="I16" s="31">
        <f>'ANS Fees $1516'!O122</f>
        <v>317.68082996834522</v>
      </c>
      <c r="J16" s="22" t="s">
        <v>240</v>
      </c>
      <c r="K16" s="29">
        <f>'ANS Fees $1516'!M126</f>
        <v>85.859683775228433</v>
      </c>
      <c r="L16" s="24">
        <f>'ANS Fees $1516'!N126</f>
        <v>206.06324106054822</v>
      </c>
      <c r="M16" s="24">
        <f>'ANS Fees $1516'!O126</f>
        <v>429.29841887614219</v>
      </c>
      <c r="N16" s="148"/>
      <c r="O16" s="145"/>
    </row>
    <row r="17" spans="1:15" ht="24" thickTop="1" thickBot="1" x14ac:dyDescent="0.3">
      <c r="A17" s="107"/>
      <c r="B17" s="19" t="s">
        <v>98</v>
      </c>
      <c r="C17" s="28">
        <f>'ANS Fees $1516'!M119</f>
        <v>17.171936755045689</v>
      </c>
      <c r="D17" s="28">
        <f>'ANS Fees $1516'!N119</f>
        <v>68.687747020182755</v>
      </c>
      <c r="E17" s="28">
        <f>'ANS Fees $1516'!O119</f>
        <v>115.05197625880612</v>
      </c>
      <c r="F17" s="19" t="s">
        <v>242</v>
      </c>
      <c r="G17" s="28">
        <f>'ANS Fees $1516'!M123</f>
        <v>73.971419867889111</v>
      </c>
      <c r="H17" s="26">
        <f>'ANS Fees $1516'!N123</f>
        <v>120.2035572853198</v>
      </c>
      <c r="I17" s="30">
        <f>'ANS Fees $1516'!O123</f>
        <v>258.89996953761187</v>
      </c>
      <c r="J17" s="21" t="s">
        <v>98</v>
      </c>
      <c r="K17" s="28">
        <f>'ANS Fees $1516'!M127</f>
        <v>85.859683775228433</v>
      </c>
      <c r="L17" s="25">
        <f>'ANS Fees $1516'!N127</f>
        <v>206.06324106054822</v>
      </c>
      <c r="M17" s="25">
        <f>'ANS Fees $1516'!O127</f>
        <v>429.29841887614219</v>
      </c>
      <c r="N17" s="149"/>
      <c r="O17" s="146"/>
    </row>
    <row r="18" spans="1:15" ht="24" thickTop="1" thickBot="1" x14ac:dyDescent="0.3">
      <c r="A18" s="23" t="s">
        <v>243</v>
      </c>
      <c r="B18" s="139" t="s">
        <v>244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</row>
    <row r="19" spans="1:15" ht="16.5" thickTop="1" thickBot="1" x14ac:dyDescent="0.3">
      <c r="A19" s="18" t="s">
        <v>245</v>
      </c>
      <c r="B19" s="142" t="s">
        <v>246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1:15" ht="16.5" thickTop="1" thickBot="1" x14ac:dyDescent="0.3">
      <c r="A20" s="23" t="s">
        <v>247</v>
      </c>
      <c r="B20" s="121">
        <f>'ANS Fees $1516'!N143</f>
        <v>2574.8164672207804</v>
      </c>
      <c r="C20" s="122"/>
      <c r="D20" s="122"/>
      <c r="E20" s="123"/>
      <c r="F20" s="119">
        <f>'ANS Fees $1516'!N145</f>
        <v>2574.8164672207804</v>
      </c>
      <c r="G20" s="152"/>
      <c r="H20" s="152"/>
      <c r="I20" s="120"/>
      <c r="J20" s="119">
        <f>'ANS Fees $1516'!N145</f>
        <v>2574.8164672207804</v>
      </c>
      <c r="K20" s="152"/>
      <c r="L20" s="152"/>
      <c r="M20" s="120"/>
      <c r="N20" s="29">
        <f>'ANS Fees $1516'!N145</f>
        <v>2574.8164672207804</v>
      </c>
      <c r="O20" s="32">
        <f>'ANS Fees $1516'!N145</f>
        <v>2574.8164672207804</v>
      </c>
    </row>
    <row r="21" spans="1:15" ht="16.5" thickTop="1" thickBot="1" x14ac:dyDescent="0.3">
      <c r="A21" s="18" t="s">
        <v>248</v>
      </c>
      <c r="B21" s="121">
        <f>'ANS Fees $1516'!N139</f>
        <v>2390.9010052764388</v>
      </c>
      <c r="C21" s="122"/>
      <c r="D21" s="122"/>
      <c r="E21" s="123"/>
      <c r="F21" s="101">
        <f>'ANS Fees $1516'!N141</f>
        <v>2390.9010052764388</v>
      </c>
      <c r="G21" s="153"/>
      <c r="H21" s="153"/>
      <c r="I21" s="102"/>
      <c r="J21" s="101">
        <f>'ANS Fees $1516'!N141</f>
        <v>2390.9010052764388</v>
      </c>
      <c r="K21" s="153"/>
      <c r="L21" s="153"/>
      <c r="M21" s="102"/>
      <c r="N21" s="33">
        <f>'ANS Fees $1516'!N141</f>
        <v>2390.9010052764388</v>
      </c>
      <c r="O21" s="34">
        <f>'ANS Fees $1516'!N141</f>
        <v>2390.9010052764388</v>
      </c>
    </row>
    <row r="22" spans="1:15" ht="16.5" thickTop="1" thickBot="1" x14ac:dyDescent="0.3">
      <c r="A22" s="186" t="s">
        <v>249</v>
      </c>
      <c r="B22" s="117" t="s">
        <v>218</v>
      </c>
      <c r="C22" s="118"/>
      <c r="D22" s="184">
        <f>'ANS Fees $1516'!N147</f>
        <v>369.06112764750793</v>
      </c>
      <c r="E22" s="185"/>
      <c r="F22" s="139" t="s">
        <v>117</v>
      </c>
      <c r="G22" s="140"/>
      <c r="H22" s="119">
        <f>'ANS Fees $1516'!N152</f>
        <v>369.06112764750793</v>
      </c>
      <c r="I22" s="120"/>
      <c r="J22" s="144" t="s">
        <v>250</v>
      </c>
      <c r="K22" s="169"/>
      <c r="L22" s="169"/>
      <c r="M22" s="170"/>
      <c r="N22" s="147" t="s">
        <v>250</v>
      </c>
      <c r="O22" s="147" t="s">
        <v>250</v>
      </c>
    </row>
    <row r="23" spans="1:15" ht="16.5" thickTop="1" thickBot="1" x14ac:dyDescent="0.3">
      <c r="A23" s="187"/>
      <c r="B23" s="99" t="s">
        <v>221</v>
      </c>
      <c r="C23" s="100"/>
      <c r="D23" s="154">
        <f>'ANS Fees $1516'!N148</f>
        <v>461.32640955938496</v>
      </c>
      <c r="E23" s="155"/>
      <c r="F23" s="137" t="s">
        <v>226</v>
      </c>
      <c r="G23" s="138"/>
      <c r="H23" s="101">
        <f>'ANS Fees $1516'!N153</f>
        <v>461.32640955938496</v>
      </c>
      <c r="I23" s="102"/>
      <c r="J23" s="145"/>
      <c r="K23" s="171"/>
      <c r="L23" s="171"/>
      <c r="M23" s="172"/>
      <c r="N23" s="148"/>
      <c r="O23" s="148"/>
    </row>
    <row r="24" spans="1:15" ht="16.5" thickTop="1" thickBot="1" x14ac:dyDescent="0.3">
      <c r="A24" s="187"/>
      <c r="B24" s="117" t="s">
        <v>222</v>
      </c>
      <c r="C24" s="118"/>
      <c r="D24" s="184">
        <f>'ANS Fees $1516'!N149</f>
        <v>645.85697338313889</v>
      </c>
      <c r="E24" s="185"/>
      <c r="F24" s="161" t="s">
        <v>27</v>
      </c>
      <c r="G24" s="162"/>
      <c r="H24" s="165">
        <f>'ANS Fees $1516'!N154</f>
        <v>830.38753720689283</v>
      </c>
      <c r="I24" s="166"/>
      <c r="J24" s="145"/>
      <c r="K24" s="171"/>
      <c r="L24" s="171"/>
      <c r="M24" s="172"/>
      <c r="N24" s="148"/>
      <c r="O24" s="148"/>
    </row>
    <row r="25" spans="1:15" ht="16.5" thickTop="1" thickBot="1" x14ac:dyDescent="0.3">
      <c r="A25" s="188"/>
      <c r="B25" s="99" t="s">
        <v>223</v>
      </c>
      <c r="C25" s="100"/>
      <c r="D25" s="154">
        <f>'ANS Fees $1516'!N150</f>
        <v>738.12225529501586</v>
      </c>
      <c r="E25" s="155"/>
      <c r="F25" s="163"/>
      <c r="G25" s="164"/>
      <c r="H25" s="167"/>
      <c r="I25" s="168"/>
      <c r="J25" s="146"/>
      <c r="K25" s="173"/>
      <c r="L25" s="173"/>
      <c r="M25" s="174"/>
      <c r="N25" s="149"/>
      <c r="O25" s="149"/>
    </row>
    <row r="26" spans="1:15" ht="16.5" thickTop="1" thickBot="1" x14ac:dyDescent="0.3">
      <c r="A26" s="23" t="s">
        <v>87</v>
      </c>
      <c r="B26" s="159">
        <f>'ANS Fees $1516'!G109</f>
        <v>286.67898938817274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</row>
    <row r="27" spans="1:15" ht="24" thickTop="1" thickBot="1" x14ac:dyDescent="0.3">
      <c r="A27" s="18" t="s">
        <v>251</v>
      </c>
      <c r="B27" s="142" t="s">
        <v>252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ht="24" thickTop="1" thickBot="1" x14ac:dyDescent="0.3">
      <c r="A28" s="23" t="s">
        <v>253</v>
      </c>
      <c r="B28" s="181" t="s">
        <v>275</v>
      </c>
      <c r="C28" s="182"/>
      <c r="D28" s="182"/>
      <c r="E28" s="183"/>
      <c r="F28" s="189" t="s">
        <v>276</v>
      </c>
      <c r="G28" s="190"/>
      <c r="H28" s="191">
        <f>'ANS Fees $1516'!N133</f>
        <v>42.931979138221301</v>
      </c>
      <c r="I28" s="192"/>
      <c r="J28" s="189" t="s">
        <v>277</v>
      </c>
      <c r="K28" s="190"/>
      <c r="L28" s="191">
        <f>'ANS Fees $1516'!N134</f>
        <v>72.126584881688757</v>
      </c>
      <c r="M28" s="192"/>
      <c r="N28" s="35" t="s">
        <v>278</v>
      </c>
      <c r="O28" s="36">
        <f>'ANS Fees $1516'!N135</f>
        <v>206.06060092130753</v>
      </c>
    </row>
    <row r="29" spans="1:15" ht="24" thickTop="1" thickBot="1" x14ac:dyDescent="0.3">
      <c r="A29" s="18" t="s">
        <v>254</v>
      </c>
      <c r="B29" s="142" t="s">
        <v>255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1:15" ht="24" thickTop="1" thickBot="1" x14ac:dyDescent="0.3">
      <c r="A30" s="23" t="s">
        <v>256</v>
      </c>
      <c r="B30" s="156" t="s">
        <v>257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</row>
    <row r="31" spans="1:15" ht="24" thickTop="1" thickBot="1" x14ac:dyDescent="0.3">
      <c r="A31" s="18" t="s">
        <v>258</v>
      </c>
      <c r="B31" s="142" t="s">
        <v>228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</row>
    <row r="32" spans="1:15" ht="35.25" thickTop="1" thickBot="1" x14ac:dyDescent="0.3">
      <c r="A32" s="23" t="s">
        <v>259</v>
      </c>
      <c r="B32" s="156" t="s">
        <v>228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</row>
    <row r="33" spans="1:15" ht="16.5" thickTop="1" thickBot="1" x14ac:dyDescent="0.3">
      <c r="A33" s="105" t="s">
        <v>260</v>
      </c>
      <c r="B33" s="37" t="s">
        <v>279</v>
      </c>
      <c r="C33" s="41">
        <f>'ANS Fees $1516'!G49</f>
        <v>23.066320477969246</v>
      </c>
      <c r="D33" s="38"/>
      <c r="E33" s="38"/>
      <c r="F33" s="38"/>
      <c r="G33" s="38"/>
      <c r="H33" s="38"/>
      <c r="I33" s="38"/>
      <c r="J33" s="40"/>
      <c r="K33" s="39"/>
      <c r="L33" s="39"/>
      <c r="M33" s="39"/>
      <c r="N33" s="39"/>
      <c r="O33" s="39"/>
    </row>
    <row r="34" spans="1:15" ht="16.5" thickTop="1" thickBot="1" x14ac:dyDescent="0.3">
      <c r="A34" s="106"/>
      <c r="B34" s="193" t="s">
        <v>261</v>
      </c>
      <c r="C34" s="194"/>
      <c r="D34" s="194"/>
      <c r="E34" s="194"/>
      <c r="F34" s="194"/>
      <c r="G34" s="194"/>
      <c r="H34" s="194"/>
      <c r="I34" s="195"/>
      <c r="J34" s="142" t="s">
        <v>262</v>
      </c>
      <c r="K34" s="143"/>
      <c r="L34" s="143"/>
      <c r="M34" s="177"/>
      <c r="N34" s="142" t="s">
        <v>219</v>
      </c>
      <c r="O34" s="143"/>
    </row>
    <row r="35" spans="1:15" ht="16.5" thickTop="1" thickBot="1" x14ac:dyDescent="0.3">
      <c r="A35" s="106"/>
      <c r="B35" s="196"/>
      <c r="C35" s="197"/>
      <c r="D35" s="197"/>
      <c r="E35" s="197"/>
      <c r="F35" s="197"/>
      <c r="G35" s="197"/>
      <c r="H35" s="197"/>
      <c r="I35" s="198"/>
      <c r="J35" s="156" t="s">
        <v>263</v>
      </c>
      <c r="K35" s="157"/>
      <c r="L35" s="157"/>
      <c r="M35" s="158"/>
      <c r="N35" s="156" t="s">
        <v>219</v>
      </c>
      <c r="O35" s="157"/>
    </row>
    <row r="36" spans="1:15" ht="16.5" thickTop="1" thickBot="1" x14ac:dyDescent="0.3">
      <c r="A36" s="106"/>
      <c r="B36" s="196"/>
      <c r="C36" s="197"/>
      <c r="D36" s="197"/>
      <c r="E36" s="197"/>
      <c r="F36" s="197"/>
      <c r="G36" s="197"/>
      <c r="H36" s="197"/>
      <c r="I36" s="198"/>
      <c r="J36" s="142" t="s">
        <v>264</v>
      </c>
      <c r="K36" s="143"/>
      <c r="L36" s="143"/>
      <c r="M36" s="177"/>
      <c r="N36" s="142" t="s">
        <v>219</v>
      </c>
      <c r="O36" s="143"/>
    </row>
    <row r="37" spans="1:15" ht="16.5" thickTop="1" thickBot="1" x14ac:dyDescent="0.3">
      <c r="A37" s="107"/>
      <c r="B37" s="199"/>
      <c r="C37" s="200"/>
      <c r="D37" s="200"/>
      <c r="E37" s="200"/>
      <c r="F37" s="200"/>
      <c r="G37" s="200"/>
      <c r="H37" s="200"/>
      <c r="I37" s="201"/>
      <c r="J37" s="156" t="s">
        <v>265</v>
      </c>
      <c r="K37" s="157"/>
      <c r="L37" s="157"/>
      <c r="M37" s="158"/>
      <c r="N37" s="156" t="s">
        <v>219</v>
      </c>
      <c r="O37" s="157"/>
    </row>
    <row r="38" spans="1:15" ht="24" thickTop="1" thickBot="1" x14ac:dyDescent="0.3">
      <c r="A38" s="18" t="s">
        <v>266</v>
      </c>
      <c r="B38" s="142" t="s">
        <v>219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</row>
    <row r="39" spans="1:15" ht="24" thickTop="1" thickBot="1" x14ac:dyDescent="0.3">
      <c r="A39" s="23" t="s">
        <v>267</v>
      </c>
      <c r="B39" s="156" t="s">
        <v>252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</row>
    <row r="40" spans="1:15" ht="16.5" thickTop="1" thickBot="1" x14ac:dyDescent="0.3">
      <c r="A40" s="96" t="s">
        <v>268</v>
      </c>
      <c r="B40" s="142" t="s">
        <v>269</v>
      </c>
      <c r="C40" s="143"/>
      <c r="D40" s="143"/>
      <c r="E40" s="143"/>
      <c r="F40" s="143"/>
      <c r="G40" s="143"/>
      <c r="H40" s="143"/>
      <c r="I40" s="177"/>
      <c r="J40" s="175">
        <f>'ANS Fees $1516'!G83</f>
        <v>3434.3873510091375</v>
      </c>
      <c r="K40" s="176"/>
      <c r="L40" s="176"/>
      <c r="M40" s="176"/>
      <c r="N40" s="176"/>
      <c r="O40" s="176"/>
    </row>
    <row r="41" spans="1:15" ht="16.5" thickTop="1" thickBot="1" x14ac:dyDescent="0.3">
      <c r="A41" s="97"/>
      <c r="B41" s="156" t="s">
        <v>72</v>
      </c>
      <c r="C41" s="157"/>
      <c r="D41" s="157"/>
      <c r="E41" s="157"/>
      <c r="F41" s="157"/>
      <c r="G41" s="157"/>
      <c r="H41" s="157"/>
      <c r="I41" s="158"/>
      <c r="J41" s="159">
        <f>'ANS Fees $1516'!G84</f>
        <v>2575.790513256853</v>
      </c>
      <c r="K41" s="160"/>
      <c r="L41" s="160"/>
      <c r="M41" s="160"/>
      <c r="N41" s="160"/>
      <c r="O41" s="160"/>
    </row>
    <row r="42" spans="1:15" ht="16.5" thickTop="1" thickBot="1" x14ac:dyDescent="0.3">
      <c r="A42" s="97"/>
      <c r="B42" s="142" t="s">
        <v>73</v>
      </c>
      <c r="C42" s="143"/>
      <c r="D42" s="143"/>
      <c r="E42" s="143"/>
      <c r="F42" s="143"/>
      <c r="G42" s="143"/>
      <c r="H42" s="143"/>
      <c r="I42" s="177"/>
      <c r="J42" s="175">
        <f>'ANS Fees $1516'!G85</f>
        <v>2060.6324106054822</v>
      </c>
      <c r="K42" s="176"/>
      <c r="L42" s="176"/>
      <c r="M42" s="176"/>
      <c r="N42" s="176"/>
      <c r="O42" s="176"/>
    </row>
    <row r="43" spans="1:15" ht="16.5" thickTop="1" thickBot="1" x14ac:dyDescent="0.3">
      <c r="A43" s="97"/>
      <c r="B43" s="156" t="s">
        <v>270</v>
      </c>
      <c r="C43" s="157"/>
      <c r="D43" s="157"/>
      <c r="E43" s="157"/>
      <c r="F43" s="157"/>
      <c r="G43" s="157"/>
      <c r="H43" s="157"/>
      <c r="I43" s="158"/>
      <c r="J43" s="159">
        <f>'ANS Fees $1516'!G86</f>
        <v>2060.6324106054822</v>
      </c>
      <c r="K43" s="160"/>
      <c r="L43" s="160"/>
      <c r="M43" s="160"/>
      <c r="N43" s="160"/>
      <c r="O43" s="160"/>
    </row>
    <row r="44" spans="1:15" ht="16.5" thickTop="1" thickBot="1" x14ac:dyDescent="0.3">
      <c r="A44" s="98"/>
      <c r="B44" s="178" t="s">
        <v>271</v>
      </c>
      <c r="C44" s="179"/>
      <c r="D44" s="179"/>
      <c r="E44" s="179"/>
      <c r="F44" s="179"/>
      <c r="G44" s="179"/>
      <c r="H44" s="179"/>
      <c r="I44" s="180"/>
      <c r="J44" s="175">
        <f>'ANS Fees $1516'!G87</f>
        <v>1373.7549404036549</v>
      </c>
      <c r="K44" s="176"/>
      <c r="L44" s="176"/>
      <c r="M44" s="176"/>
      <c r="N44" s="176"/>
      <c r="O44" s="176"/>
    </row>
    <row r="45" spans="1:15" ht="46.5" thickTop="1" thickBot="1" x14ac:dyDescent="0.3">
      <c r="A45" s="23" t="s">
        <v>272</v>
      </c>
      <c r="B45" s="156" t="s">
        <v>252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</row>
    <row r="46" spans="1:15" ht="35.25" thickTop="1" thickBot="1" x14ac:dyDescent="0.3">
      <c r="A46" s="18" t="s">
        <v>273</v>
      </c>
      <c r="B46" s="142" t="s">
        <v>177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</row>
    <row r="47" spans="1:15" ht="15.75" thickTop="1" x14ac:dyDescent="0.25"/>
  </sheetData>
  <mergeCells count="110">
    <mergeCell ref="A22:A25"/>
    <mergeCell ref="B22:C22"/>
    <mergeCell ref="D22:E22"/>
    <mergeCell ref="B25:C25"/>
    <mergeCell ref="B45:O45"/>
    <mergeCell ref="B46:O46"/>
    <mergeCell ref="F28:G28"/>
    <mergeCell ref="H28:I28"/>
    <mergeCell ref="L28:M28"/>
    <mergeCell ref="J28:K28"/>
    <mergeCell ref="B38:O38"/>
    <mergeCell ref="N36:O36"/>
    <mergeCell ref="N37:O37"/>
    <mergeCell ref="B39:O39"/>
    <mergeCell ref="B40:I40"/>
    <mergeCell ref="B41:I41"/>
    <mergeCell ref="J40:O40"/>
    <mergeCell ref="J41:O41"/>
    <mergeCell ref="B30:O30"/>
    <mergeCell ref="B31:O31"/>
    <mergeCell ref="B32:O32"/>
    <mergeCell ref="B34:I37"/>
    <mergeCell ref="J34:M34"/>
    <mergeCell ref="J35:M35"/>
    <mergeCell ref="A33:A37"/>
    <mergeCell ref="J43:O43"/>
    <mergeCell ref="J44:O44"/>
    <mergeCell ref="B42:I42"/>
    <mergeCell ref="B43:I43"/>
    <mergeCell ref="B44:I44"/>
    <mergeCell ref="J42:O42"/>
    <mergeCell ref="A40:A44"/>
    <mergeCell ref="B28:E28"/>
    <mergeCell ref="B29:O29"/>
    <mergeCell ref="J36:M36"/>
    <mergeCell ref="D25:E25"/>
    <mergeCell ref="F22:G22"/>
    <mergeCell ref="F23:G23"/>
    <mergeCell ref="J37:M37"/>
    <mergeCell ref="N34:O34"/>
    <mergeCell ref="N35:O35"/>
    <mergeCell ref="O22:O25"/>
    <mergeCell ref="B26:O26"/>
    <mergeCell ref="B27:O27"/>
    <mergeCell ref="F24:G25"/>
    <mergeCell ref="H22:I22"/>
    <mergeCell ref="H23:I23"/>
    <mergeCell ref="H24:I25"/>
    <mergeCell ref="J22:M25"/>
    <mergeCell ref="N22:N25"/>
    <mergeCell ref="B23:C23"/>
    <mergeCell ref="D23:E23"/>
    <mergeCell ref="B24:C24"/>
    <mergeCell ref="D24:E24"/>
    <mergeCell ref="B21:E21"/>
    <mergeCell ref="B18:O18"/>
    <mergeCell ref="B19:O19"/>
    <mergeCell ref="O13:O17"/>
    <mergeCell ref="N13:N17"/>
    <mergeCell ref="B13:B14"/>
    <mergeCell ref="B11:C11"/>
    <mergeCell ref="D11:E11"/>
    <mergeCell ref="B12:E12"/>
    <mergeCell ref="H10:I11"/>
    <mergeCell ref="F12:I12"/>
    <mergeCell ref="J12:M12"/>
    <mergeCell ref="N8:N11"/>
    <mergeCell ref="O8:O11"/>
    <mergeCell ref="B9:C9"/>
    <mergeCell ref="D9:E9"/>
    <mergeCell ref="B10:C10"/>
    <mergeCell ref="F20:I20"/>
    <mergeCell ref="F21:I21"/>
    <mergeCell ref="J20:M20"/>
    <mergeCell ref="J21:M21"/>
    <mergeCell ref="J8:K8"/>
    <mergeCell ref="J9:K9"/>
    <mergeCell ref="J10:K11"/>
    <mergeCell ref="N4:N7"/>
    <mergeCell ref="O4:O7"/>
    <mergeCell ref="B5:C5"/>
    <mergeCell ref="D5:E5"/>
    <mergeCell ref="B6:C6"/>
    <mergeCell ref="D6:E6"/>
    <mergeCell ref="B7:C7"/>
    <mergeCell ref="D7:E7"/>
    <mergeCell ref="B20:E20"/>
    <mergeCell ref="J4:M7"/>
    <mergeCell ref="L8:M8"/>
    <mergeCell ref="L9:M9"/>
    <mergeCell ref="L10:M11"/>
    <mergeCell ref="F4:I7"/>
    <mergeCell ref="F8:G8"/>
    <mergeCell ref="F9:G9"/>
    <mergeCell ref="F10:G11"/>
    <mergeCell ref="H8:I8"/>
    <mergeCell ref="H9:I9"/>
    <mergeCell ref="B3:E3"/>
    <mergeCell ref="A4:A7"/>
    <mergeCell ref="B4:C4"/>
    <mergeCell ref="D4:E4"/>
    <mergeCell ref="F13:F14"/>
    <mergeCell ref="J13:J14"/>
    <mergeCell ref="A13:A17"/>
    <mergeCell ref="A8:A11"/>
    <mergeCell ref="B8:C8"/>
    <mergeCell ref="D8:E8"/>
    <mergeCell ref="D10:E10"/>
    <mergeCell ref="J3:M3"/>
    <mergeCell ref="F3:I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1" sqref="G21"/>
    </sheetView>
  </sheetViews>
  <sheetFormatPr defaultRowHeight="14.25" x14ac:dyDescent="0.2"/>
  <cols>
    <col min="1" max="1" width="34.140625" style="52" customWidth="1"/>
    <col min="2" max="2" width="35.140625" style="52" customWidth="1"/>
    <col min="3" max="3" width="15.42578125" style="52" customWidth="1"/>
    <col min="4" max="4" width="20.140625" style="52" customWidth="1"/>
    <col min="5" max="5" width="19.5703125" style="52" customWidth="1"/>
    <col min="6" max="7" width="19.42578125" style="52" bestFit="1" customWidth="1"/>
    <col min="8" max="9" width="15.7109375" style="52" customWidth="1"/>
    <col min="10" max="12" width="13.5703125" style="52" customWidth="1"/>
    <col min="13" max="15" width="14.42578125" style="52" customWidth="1"/>
    <col min="16" max="16384" width="9.140625" style="52"/>
  </cols>
  <sheetData>
    <row r="1" spans="1:7" x14ac:dyDescent="0.2">
      <c r="C1" s="52" t="s">
        <v>16</v>
      </c>
      <c r="D1" s="202" t="s">
        <v>0</v>
      </c>
      <c r="E1" s="202"/>
      <c r="F1" s="202"/>
      <c r="G1" s="52" t="s">
        <v>135</v>
      </c>
    </row>
    <row r="2" spans="1:7" x14ac:dyDescent="0.2">
      <c r="D2" s="52" t="s">
        <v>132</v>
      </c>
      <c r="E2" s="52" t="s">
        <v>133</v>
      </c>
      <c r="F2" s="52" t="s">
        <v>136</v>
      </c>
      <c r="G2" s="52" t="s">
        <v>137</v>
      </c>
    </row>
    <row r="3" spans="1:7" x14ac:dyDescent="0.2">
      <c r="D3" s="62" t="s">
        <v>1</v>
      </c>
      <c r="E3" s="62" t="s">
        <v>15</v>
      </c>
      <c r="F3" s="62" t="s">
        <v>131</v>
      </c>
      <c r="G3" s="62" t="s">
        <v>134</v>
      </c>
    </row>
    <row r="4" spans="1:7" x14ac:dyDescent="0.2">
      <c r="A4" s="52" t="s">
        <v>2</v>
      </c>
    </row>
    <row r="5" spans="1:7" x14ac:dyDescent="0.2">
      <c r="A5" s="52" t="s">
        <v>17</v>
      </c>
    </row>
    <row r="6" spans="1:7" x14ac:dyDescent="0.2">
      <c r="B6" s="52" t="s">
        <v>18</v>
      </c>
      <c r="C6" s="52" t="s">
        <v>19</v>
      </c>
      <c r="D6" s="63">
        <v>276.70655315433896</v>
      </c>
      <c r="E6" s="63">
        <f>D6/'Escalation Factors'!$C$7</f>
        <v>266.7</v>
      </c>
      <c r="F6" s="63">
        <f>E6*'Escalation Factors'!$C$9</f>
        <v>276.89544400287826</v>
      </c>
      <c r="G6" s="63">
        <f>F6*'Escalation Factors'!$E$9</f>
        <v>286.67898938817274</v>
      </c>
    </row>
    <row r="7" spans="1:7" x14ac:dyDescent="0.2">
      <c r="B7" s="52" t="s">
        <v>20</v>
      </c>
      <c r="C7" s="52" t="s">
        <v>19</v>
      </c>
      <c r="D7" s="63">
        <v>415.05982973150844</v>
      </c>
      <c r="E7" s="63">
        <f>D7/'Escalation Factors'!$C$7</f>
        <v>400.04999999999995</v>
      </c>
      <c r="F7" s="63">
        <f>E7*'Escalation Factors'!$C$9</f>
        <v>415.34316600431737</v>
      </c>
      <c r="G7" s="63">
        <f>F7*'Escalation Factors'!$E$9</f>
        <v>430.01848408225914</v>
      </c>
    </row>
    <row r="8" spans="1:7" x14ac:dyDescent="0.2">
      <c r="B8" s="52" t="s">
        <v>21</v>
      </c>
      <c r="C8" s="52" t="s">
        <v>19</v>
      </c>
      <c r="D8" s="63">
        <v>691.76638288584741</v>
      </c>
      <c r="E8" s="63">
        <f>D8/'Escalation Factors'!$C$7</f>
        <v>666.75</v>
      </c>
      <c r="F8" s="63">
        <f>E8*'Escalation Factors'!$C$9</f>
        <v>692.23861000719569</v>
      </c>
      <c r="G8" s="63">
        <f>F8*'Escalation Factors'!$E$9</f>
        <v>716.69747347043199</v>
      </c>
    </row>
    <row r="9" spans="1:7" x14ac:dyDescent="0.2">
      <c r="B9" s="52" t="s">
        <v>22</v>
      </c>
      <c r="C9" s="52" t="s">
        <v>19</v>
      </c>
      <c r="D9" s="63">
        <v>830.11965946301689</v>
      </c>
      <c r="E9" s="63">
        <f>D9/'Escalation Factors'!$C$7</f>
        <v>800.09999999999991</v>
      </c>
      <c r="F9" s="63">
        <f>E9*'Escalation Factors'!$C$9</f>
        <v>830.68633200863474</v>
      </c>
      <c r="G9" s="63">
        <f>F9*'Escalation Factors'!$E$9</f>
        <v>860.03696816451827</v>
      </c>
    </row>
    <row r="10" spans="1:7" x14ac:dyDescent="0.2">
      <c r="A10" s="52" t="s">
        <v>23</v>
      </c>
      <c r="D10" s="63" t="s">
        <v>24</v>
      </c>
    </row>
    <row r="11" spans="1:7" x14ac:dyDescent="0.2">
      <c r="B11" s="52" t="s">
        <v>25</v>
      </c>
      <c r="C11" s="52" t="s">
        <v>19</v>
      </c>
      <c r="D11" s="63">
        <v>276.70655315433896</v>
      </c>
      <c r="E11" s="63">
        <f>D11/'Escalation Factors'!$C$7</f>
        <v>266.7</v>
      </c>
      <c r="F11" s="63">
        <f>E11*'Escalation Factors'!$C$9</f>
        <v>276.89544400287826</v>
      </c>
      <c r="G11" s="63">
        <f>F11*'Escalation Factors'!$E$9</f>
        <v>286.67898938817274</v>
      </c>
    </row>
    <row r="12" spans="1:7" x14ac:dyDescent="0.2">
      <c r="B12" s="52" t="s">
        <v>26</v>
      </c>
      <c r="C12" s="52" t="s">
        <v>19</v>
      </c>
      <c r="D12" s="63">
        <v>415.05982973150844</v>
      </c>
      <c r="E12" s="63">
        <f>D12/'Escalation Factors'!$C$7</f>
        <v>400.04999999999995</v>
      </c>
      <c r="F12" s="63">
        <f>E12*'Escalation Factors'!$C$9</f>
        <v>415.34316600431737</v>
      </c>
      <c r="G12" s="63">
        <f>F12*'Escalation Factors'!$E$9</f>
        <v>430.01848408225914</v>
      </c>
    </row>
    <row r="13" spans="1:7" x14ac:dyDescent="0.2">
      <c r="B13" s="52" t="s">
        <v>27</v>
      </c>
      <c r="C13" s="52" t="s">
        <v>19</v>
      </c>
      <c r="D13" s="63">
        <v>691.76638288584741</v>
      </c>
      <c r="E13" s="63">
        <f>D13/'Escalation Factors'!$C$7</f>
        <v>666.75</v>
      </c>
      <c r="F13" s="63">
        <f>E13*'Escalation Factors'!$C$9</f>
        <v>692.23861000719569</v>
      </c>
      <c r="G13" s="63">
        <f>F13*'Escalation Factors'!$E$9</f>
        <v>716.69747347043199</v>
      </c>
    </row>
    <row r="14" spans="1:7" x14ac:dyDescent="0.2">
      <c r="A14" s="52" t="s">
        <v>28</v>
      </c>
      <c r="D14" s="63" t="s">
        <v>24</v>
      </c>
    </row>
    <row r="15" spans="1:7" x14ac:dyDescent="0.2">
      <c r="B15" s="52" t="s">
        <v>25</v>
      </c>
      <c r="C15" s="52" t="s">
        <v>19</v>
      </c>
      <c r="D15" s="63">
        <v>415.05982973150844</v>
      </c>
      <c r="E15" s="63">
        <f>D15/'Escalation Factors'!$C$7</f>
        <v>400.04999999999995</v>
      </c>
      <c r="F15" s="63">
        <f>E15*'Escalation Factors'!$C$9</f>
        <v>415.34316600431737</v>
      </c>
      <c r="G15" s="63">
        <f>F15*'Escalation Factors'!$E$9</f>
        <v>430.01848408225914</v>
      </c>
    </row>
    <row r="16" spans="1:7" x14ac:dyDescent="0.2">
      <c r="B16" s="52" t="s">
        <v>26</v>
      </c>
      <c r="C16" s="52" t="s">
        <v>19</v>
      </c>
      <c r="D16" s="63">
        <v>553.41310630867792</v>
      </c>
      <c r="E16" s="63">
        <f>D16/'Escalation Factors'!$C$7</f>
        <v>533.4</v>
      </c>
      <c r="F16" s="63">
        <f>E16*'Escalation Factors'!$C$9</f>
        <v>553.79088800575653</v>
      </c>
      <c r="G16" s="63">
        <f>F16*'Escalation Factors'!$E$9</f>
        <v>573.35797877634548</v>
      </c>
    </row>
    <row r="17" spans="1:7" x14ac:dyDescent="0.2">
      <c r="B17" s="52" t="s">
        <v>27</v>
      </c>
      <c r="C17" s="52" t="s">
        <v>19</v>
      </c>
      <c r="D17" s="63">
        <v>830.11965946301689</v>
      </c>
      <c r="E17" s="63">
        <f>D17/'Escalation Factors'!$C$7</f>
        <v>800.09999999999991</v>
      </c>
      <c r="F17" s="63">
        <f>E17*'Escalation Factors'!$C$9</f>
        <v>830.68633200863474</v>
      </c>
      <c r="G17" s="63">
        <f>F17*'Escalation Factors'!$E$9</f>
        <v>860.03696816451827</v>
      </c>
    </row>
    <row r="18" spans="1:7" x14ac:dyDescent="0.2">
      <c r="A18" s="52" t="s">
        <v>29</v>
      </c>
      <c r="D18" s="63" t="s">
        <v>24</v>
      </c>
    </row>
    <row r="19" spans="1:7" x14ac:dyDescent="0.2">
      <c r="B19" s="52" t="s">
        <v>30</v>
      </c>
      <c r="C19" s="52" t="s">
        <v>31</v>
      </c>
      <c r="D19" s="63">
        <v>138.35327657716948</v>
      </c>
      <c r="E19" s="63">
        <f>D19/'Escalation Factors'!$C$7</f>
        <v>133.35</v>
      </c>
      <c r="F19" s="63">
        <f>E19*'Escalation Factors'!$C$9</f>
        <v>138.44772200143913</v>
      </c>
      <c r="G19" s="63">
        <f>F19*'Escalation Factors'!$E$9</f>
        <v>143.33949469408637</v>
      </c>
    </row>
    <row r="20" spans="1:7" x14ac:dyDescent="0.2">
      <c r="B20" s="52" t="s">
        <v>30</v>
      </c>
      <c r="D20" s="63" t="s">
        <v>24</v>
      </c>
    </row>
    <row r="21" spans="1:7" x14ac:dyDescent="0.2">
      <c r="A21" s="52" t="s">
        <v>32</v>
      </c>
      <c r="D21" s="63" t="s">
        <v>24</v>
      </c>
    </row>
    <row r="22" spans="1:7" x14ac:dyDescent="0.2">
      <c r="B22" s="52" t="s">
        <v>33</v>
      </c>
      <c r="C22" s="52" t="s">
        <v>31</v>
      </c>
      <c r="D22" s="63">
        <v>138.35327657716948</v>
      </c>
      <c r="E22" s="63">
        <f>D22/'Escalation Factors'!$C$7</f>
        <v>133.35</v>
      </c>
      <c r="F22" s="63">
        <f>E22*'Escalation Factors'!$C$9</f>
        <v>138.44772200143913</v>
      </c>
      <c r="G22" s="63">
        <f>F22*'Escalation Factors'!$E$9</f>
        <v>143.33949469408637</v>
      </c>
    </row>
    <row r="23" spans="1:7" x14ac:dyDescent="0.2">
      <c r="B23" s="52" t="s">
        <v>30</v>
      </c>
      <c r="C23" s="52" t="s">
        <v>31</v>
      </c>
      <c r="D23" s="63">
        <v>177.51776527124269</v>
      </c>
      <c r="E23" s="63">
        <f>D23/'Escalation Factors'!$C$7</f>
        <v>171.09818129761931</v>
      </c>
      <c r="F23" s="63">
        <f>E23*'Escalation Factors'!$C$9</f>
        <v>177.63894592609395</v>
      </c>
      <c r="G23" s="63">
        <f>F23*'Escalation Factors'!$E$9</f>
        <v>183.91546194434144</v>
      </c>
    </row>
    <row r="24" spans="1:7" x14ac:dyDescent="0.2">
      <c r="A24" s="52" t="s">
        <v>34</v>
      </c>
      <c r="D24" s="63" t="s">
        <v>24</v>
      </c>
    </row>
    <row r="25" spans="1:7" x14ac:dyDescent="0.2">
      <c r="B25" s="52" t="s">
        <v>18</v>
      </c>
      <c r="C25" s="52" t="s">
        <v>19</v>
      </c>
      <c r="D25" s="63">
        <v>415.05982973150844</v>
      </c>
      <c r="E25" s="63">
        <f>D25/'Escalation Factors'!$C$7</f>
        <v>400.04999999999995</v>
      </c>
      <c r="F25" s="63">
        <f>E25*'Escalation Factors'!$C$9</f>
        <v>415.34316600431737</v>
      </c>
      <c r="G25" s="63">
        <f>F25*'Escalation Factors'!$E$9</f>
        <v>430.01848408225914</v>
      </c>
    </row>
    <row r="26" spans="1:7" x14ac:dyDescent="0.2">
      <c r="B26" s="52" t="s">
        <v>20</v>
      </c>
      <c r="C26" s="52" t="s">
        <v>19</v>
      </c>
      <c r="D26" s="63">
        <v>553.41310630867792</v>
      </c>
      <c r="E26" s="63">
        <f>D26/'Escalation Factors'!$C$7</f>
        <v>533.4</v>
      </c>
      <c r="F26" s="63">
        <f>E26*'Escalation Factors'!$C$9</f>
        <v>553.79088800575653</v>
      </c>
      <c r="G26" s="63">
        <f>F26*'Escalation Factors'!$E$9</f>
        <v>573.35797877634548</v>
      </c>
    </row>
    <row r="27" spans="1:7" x14ac:dyDescent="0.2">
      <c r="B27" s="52" t="s">
        <v>21</v>
      </c>
      <c r="C27" s="52" t="s">
        <v>19</v>
      </c>
      <c r="D27" s="63">
        <v>968.47293604018637</v>
      </c>
      <c r="E27" s="63">
        <f>D27/'Escalation Factors'!$C$7</f>
        <v>933.44999999999993</v>
      </c>
      <c r="F27" s="63">
        <f>E27*'Escalation Factors'!$C$9</f>
        <v>969.1340540100739</v>
      </c>
      <c r="G27" s="63">
        <f>F27*'Escalation Factors'!$E$9</f>
        <v>1003.3764628586047</v>
      </c>
    </row>
    <row r="28" spans="1:7" x14ac:dyDescent="0.2">
      <c r="B28" s="52" t="s">
        <v>22</v>
      </c>
      <c r="C28" s="52" t="s">
        <v>19</v>
      </c>
      <c r="D28" s="63">
        <v>1245.1794891945253</v>
      </c>
      <c r="E28" s="63">
        <f>D28/'Escalation Factors'!$C$7</f>
        <v>1200.1499999999999</v>
      </c>
      <c r="F28" s="63">
        <f>E28*'Escalation Factors'!$C$9</f>
        <v>1246.029498012952</v>
      </c>
      <c r="G28" s="63">
        <f>F28*'Escalation Factors'!$E$9</f>
        <v>1290.0554522467771</v>
      </c>
    </row>
    <row r="29" spans="1:7" x14ac:dyDescent="0.2">
      <c r="A29" s="52" t="s">
        <v>35</v>
      </c>
      <c r="D29" s="63" t="s">
        <v>24</v>
      </c>
    </row>
    <row r="30" spans="1:7" x14ac:dyDescent="0.2">
      <c r="B30" s="52" t="s">
        <v>33</v>
      </c>
      <c r="C30" s="52" t="s">
        <v>31</v>
      </c>
      <c r="D30" s="63">
        <v>138.35327657716948</v>
      </c>
      <c r="E30" s="63">
        <f>D30/'Escalation Factors'!$C$7</f>
        <v>133.35</v>
      </c>
      <c r="F30" s="63">
        <f>E30*'Escalation Factors'!$C$9</f>
        <v>138.44772200143913</v>
      </c>
      <c r="G30" s="63">
        <f>F30*'Escalation Factors'!$E$9</f>
        <v>143.33949469408637</v>
      </c>
    </row>
    <row r="32" spans="1:7" x14ac:dyDescent="0.2">
      <c r="A32" s="52" t="s">
        <v>3</v>
      </c>
    </row>
    <row r="33" spans="1:7" x14ac:dyDescent="0.2">
      <c r="A33" s="52" t="s">
        <v>36</v>
      </c>
    </row>
    <row r="34" spans="1:7" x14ac:dyDescent="0.2">
      <c r="B34" s="52" t="s">
        <v>37</v>
      </c>
      <c r="C34" s="52" t="s">
        <v>38</v>
      </c>
      <c r="D34" s="63">
        <v>652.68336564536116</v>
      </c>
      <c r="E34" s="63">
        <f>D34/'Escalation Factors'!$C$7</f>
        <v>629.08034389964814</v>
      </c>
      <c r="F34" s="63">
        <f>E34*'Escalation Factors'!$C$9</f>
        <v>653.12891315176762</v>
      </c>
      <c r="G34" s="63">
        <f>F34*'Escalation Factors'!$E$9</f>
        <v>676.20591388494677</v>
      </c>
    </row>
    <row r="35" spans="1:7" x14ac:dyDescent="0.2">
      <c r="B35" s="52" t="s">
        <v>39</v>
      </c>
      <c r="C35" s="52" t="s">
        <v>38</v>
      </c>
      <c r="D35" s="63">
        <v>302.23230795153256</v>
      </c>
      <c r="E35" s="63">
        <f>D35/'Escalation Factors'!$C$7</f>
        <v>291.30266562828518</v>
      </c>
      <c r="F35" s="63">
        <f>E35*'Escalation Factors'!$C$9</f>
        <v>302.43862369091119</v>
      </c>
      <c r="G35" s="63">
        <f>F35*'Escalation Factors'!$E$9</f>
        <v>313.12468612072593</v>
      </c>
    </row>
    <row r="36" spans="1:7" x14ac:dyDescent="0.2">
      <c r="A36" s="52" t="s">
        <v>40</v>
      </c>
      <c r="D36" s="63" t="s">
        <v>24</v>
      </c>
    </row>
    <row r="37" spans="1:7" x14ac:dyDescent="0.2">
      <c r="B37" s="52" t="s">
        <v>40</v>
      </c>
      <c r="C37" s="52" t="s">
        <v>38</v>
      </c>
      <c r="D37" s="63">
        <v>269.6443145139134</v>
      </c>
      <c r="E37" s="63">
        <f>D37/'Escalation Factors'!$C$7</f>
        <v>259.89315345469629</v>
      </c>
      <c r="F37" s="63">
        <f>E37*'Escalation Factors'!$C$9</f>
        <v>269.82838439874882</v>
      </c>
      <c r="G37" s="63">
        <f>F37*'Escalation Factors'!$E$9</f>
        <v>279.36222940119103</v>
      </c>
    </row>
    <row r="38" spans="1:7" x14ac:dyDescent="0.2">
      <c r="A38" s="52" t="s">
        <v>41</v>
      </c>
      <c r="D38" s="63" t="s">
        <v>24</v>
      </c>
    </row>
    <row r="39" spans="1:7" x14ac:dyDescent="0.2">
      <c r="B39" s="52" t="s">
        <v>41</v>
      </c>
      <c r="C39" s="52" t="s">
        <v>31</v>
      </c>
      <c r="D39" s="63">
        <v>165.74592510646781</v>
      </c>
      <c r="E39" s="63">
        <f>D39/'Escalation Factors'!$C$7</f>
        <v>159.75204678741019</v>
      </c>
      <c r="F39" s="63">
        <f>E39*'Escalation Factors'!$C$9</f>
        <v>165.85906983715233</v>
      </c>
      <c r="G39" s="63">
        <f>F39*'Escalation Factors'!$E$9</f>
        <v>171.71936755045687</v>
      </c>
    </row>
    <row r="41" spans="1:7" x14ac:dyDescent="0.2">
      <c r="A41" s="52" t="s">
        <v>4</v>
      </c>
    </row>
    <row r="42" spans="1:7" x14ac:dyDescent="0.2">
      <c r="A42" s="52" t="s">
        <v>42</v>
      </c>
    </row>
    <row r="43" spans="1:7" x14ac:dyDescent="0.2">
      <c r="B43" s="52" t="s">
        <v>43</v>
      </c>
      <c r="C43" s="52" t="s">
        <v>31</v>
      </c>
      <c r="D43" s="63">
        <v>165.74592510646781</v>
      </c>
      <c r="E43" s="63">
        <f>D43/'Escalation Factors'!$C$7</f>
        <v>159.75204678741019</v>
      </c>
      <c r="F43" s="63">
        <f>E43*'Escalation Factors'!$C$9</f>
        <v>165.85906983715233</v>
      </c>
      <c r="G43" s="63">
        <f>F43*'Escalation Factors'!$E$9</f>
        <v>171.71936755045687</v>
      </c>
    </row>
    <row r="44" spans="1:7" x14ac:dyDescent="0.2">
      <c r="B44" s="52" t="s">
        <v>44</v>
      </c>
      <c r="C44" s="52" t="s">
        <v>31</v>
      </c>
      <c r="D44" s="63">
        <v>177.51776527124269</v>
      </c>
      <c r="E44" s="63">
        <f>D44/'Escalation Factors'!$C$7</f>
        <v>171.09818129761931</v>
      </c>
      <c r="F44" s="63">
        <f>E44*'Escalation Factors'!$C$9</f>
        <v>177.63894592609395</v>
      </c>
      <c r="G44" s="63">
        <f>F44*'Escalation Factors'!$E$9</f>
        <v>183.91546194434144</v>
      </c>
    </row>
    <row r="45" spans="1:7" x14ac:dyDescent="0.2">
      <c r="A45" s="52" t="s">
        <v>45</v>
      </c>
      <c r="D45" s="63" t="s">
        <v>24</v>
      </c>
    </row>
    <row r="46" spans="1:7" x14ac:dyDescent="0.2">
      <c r="B46" s="52" t="s">
        <v>46</v>
      </c>
      <c r="C46" s="52" t="s">
        <v>31</v>
      </c>
      <c r="D46" s="63">
        <v>165.74592510646781</v>
      </c>
      <c r="E46" s="63">
        <f>D46/'Escalation Factors'!$C$7</f>
        <v>159.75204678741019</v>
      </c>
      <c r="F46" s="63">
        <f>E46*'Escalation Factors'!$C$9</f>
        <v>165.85906983715233</v>
      </c>
      <c r="G46" s="63">
        <f>F46*'Escalation Factors'!$E$9</f>
        <v>171.71936755045687</v>
      </c>
    </row>
    <row r="47" spans="1:7" x14ac:dyDescent="0.2">
      <c r="B47" s="52" t="s">
        <v>47</v>
      </c>
      <c r="C47" s="52" t="s">
        <v>31</v>
      </c>
      <c r="D47" s="63">
        <v>177.51776527124269</v>
      </c>
      <c r="E47" s="63">
        <f>D47/'Escalation Factors'!$C$7</f>
        <v>171.09818129761931</v>
      </c>
      <c r="F47" s="63">
        <f>E47*'Escalation Factors'!$C$9</f>
        <v>177.63894592609395</v>
      </c>
      <c r="G47" s="63">
        <f>F47*'Escalation Factors'!$E$9</f>
        <v>183.91546194434144</v>
      </c>
    </row>
    <row r="48" spans="1:7" x14ac:dyDescent="0.2">
      <c r="A48" s="52" t="s">
        <v>48</v>
      </c>
      <c r="D48" s="63" t="s">
        <v>24</v>
      </c>
    </row>
    <row r="49" spans="1:7" x14ac:dyDescent="0.2">
      <c r="B49" s="52" t="s">
        <v>49</v>
      </c>
      <c r="C49" s="52" t="s">
        <v>19</v>
      </c>
      <c r="D49" s="63">
        <v>22.263933771476925</v>
      </c>
      <c r="E49" s="63">
        <f>D49/'Escalation Factors'!$C$7</f>
        <v>21.458802002209779</v>
      </c>
      <c r="F49" s="63">
        <f>E49*'Escalation Factors'!$C$9</f>
        <v>22.27913201414222</v>
      </c>
      <c r="G49" s="63">
        <f>F49*'Escalation Factors'!$E$9</f>
        <v>23.066320477969246</v>
      </c>
    </row>
    <row r="50" spans="1:7" x14ac:dyDescent="0.2">
      <c r="B50" s="52" t="s">
        <v>50</v>
      </c>
      <c r="C50" s="52" t="s">
        <v>31</v>
      </c>
      <c r="D50" s="63">
        <v>138.35327657716948</v>
      </c>
      <c r="E50" s="63">
        <f>D50/'Escalation Factors'!$C$7</f>
        <v>133.35</v>
      </c>
      <c r="F50" s="63">
        <f>E50*'Escalation Factors'!$C$9</f>
        <v>138.44772200143913</v>
      </c>
      <c r="G50" s="63">
        <f>F50*'Escalation Factors'!$E$9</f>
        <v>143.33949469408637</v>
      </c>
    </row>
    <row r="51" spans="1:7" x14ac:dyDescent="0.2">
      <c r="A51" s="52" t="s">
        <v>51</v>
      </c>
      <c r="D51" s="63" t="s">
        <v>24</v>
      </c>
    </row>
    <row r="52" spans="1:7" x14ac:dyDescent="0.2">
      <c r="B52" s="52" t="s">
        <v>52</v>
      </c>
      <c r="C52" s="52" t="s">
        <v>31</v>
      </c>
      <c r="D52" s="63">
        <v>138.35327657716948</v>
      </c>
      <c r="E52" s="63">
        <f>D52/'Escalation Factors'!$C$7</f>
        <v>133.35</v>
      </c>
      <c r="F52" s="63">
        <f>E52*'Escalation Factors'!$C$9</f>
        <v>138.44772200143913</v>
      </c>
      <c r="G52" s="63">
        <f>F52*'Escalation Factors'!$E$9</f>
        <v>143.33949469408637</v>
      </c>
    </row>
    <row r="53" spans="1:7" x14ac:dyDescent="0.2">
      <c r="A53" s="52" t="s">
        <v>53</v>
      </c>
      <c r="D53" s="63" t="s">
        <v>24</v>
      </c>
    </row>
    <row r="54" spans="1:7" x14ac:dyDescent="0.2">
      <c r="B54" s="52" t="s">
        <v>54</v>
      </c>
      <c r="C54" s="52" t="s">
        <v>31</v>
      </c>
      <c r="D54" s="63">
        <v>177.51776527124269</v>
      </c>
      <c r="E54" s="63">
        <f>D54/'Escalation Factors'!$C$7</f>
        <v>171.09818129761931</v>
      </c>
      <c r="F54" s="63">
        <f>E54*'Escalation Factors'!$C$9</f>
        <v>177.63894592609395</v>
      </c>
      <c r="G54" s="63">
        <f>F54*'Escalation Factors'!$E$9</f>
        <v>183.91546194434144</v>
      </c>
    </row>
    <row r="55" spans="1:7" x14ac:dyDescent="0.2">
      <c r="A55" s="52" t="s">
        <v>55</v>
      </c>
      <c r="D55" s="63" t="s">
        <v>24</v>
      </c>
    </row>
    <row r="56" spans="1:7" x14ac:dyDescent="0.2">
      <c r="B56" s="52" t="s">
        <v>56</v>
      </c>
      <c r="C56" s="52" t="s">
        <v>31</v>
      </c>
      <c r="D56" s="63">
        <v>177.51776527124269</v>
      </c>
      <c r="E56" s="63">
        <f>D56/'Escalation Factors'!$C$7</f>
        <v>171.09818129761931</v>
      </c>
      <c r="F56" s="63">
        <f>E56*'Escalation Factors'!$C$9</f>
        <v>177.63894592609395</v>
      </c>
      <c r="G56" s="63">
        <f>F56*'Escalation Factors'!$E$9</f>
        <v>183.91546194434144</v>
      </c>
    </row>
    <row r="58" spans="1:7" x14ac:dyDescent="0.2">
      <c r="A58" s="52" t="s">
        <v>5</v>
      </c>
    </row>
    <row r="59" spans="1:7" x14ac:dyDescent="0.2">
      <c r="A59" s="52" t="s">
        <v>57</v>
      </c>
    </row>
    <row r="60" spans="1:7" x14ac:dyDescent="0.2">
      <c r="B60" s="52" t="s">
        <v>58</v>
      </c>
      <c r="C60" s="52" t="s">
        <v>19</v>
      </c>
      <c r="D60" s="63">
        <v>88.358754898283991</v>
      </c>
      <c r="E60" s="63">
        <f>D60/'Escalation Factors'!$C$7</f>
        <v>85.163432751187145</v>
      </c>
      <c r="F60" s="63">
        <f>E60*'Escalation Factors'!$C$9</f>
        <v>88.419072082674276</v>
      </c>
      <c r="G60" s="63">
        <f>F60*'Escalation Factors'!$E$9</f>
        <v>91.543182729426121</v>
      </c>
    </row>
    <row r="61" spans="1:7" x14ac:dyDescent="0.2">
      <c r="A61" s="52" t="s">
        <v>59</v>
      </c>
      <c r="D61" s="63" t="s">
        <v>24</v>
      </c>
    </row>
    <row r="62" spans="1:7" x14ac:dyDescent="0.2">
      <c r="B62" s="52" t="s">
        <v>59</v>
      </c>
      <c r="C62" s="52" t="s">
        <v>19</v>
      </c>
      <c r="D62" s="63">
        <v>117.9447141556989</v>
      </c>
      <c r="E62" s="63">
        <f>D62/'Escalation Factors'!$C$7</f>
        <v>113.67947345930664</v>
      </c>
      <c r="F62" s="63">
        <f>E62*'Escalation Factors'!$C$9</f>
        <v>118.02522788724457</v>
      </c>
      <c r="G62" s="63">
        <f>F62*'Escalation Factors'!$E$9</f>
        <v>122.19541269401438</v>
      </c>
    </row>
    <row r="63" spans="1:7" x14ac:dyDescent="0.2">
      <c r="A63" s="52" t="s">
        <v>60</v>
      </c>
      <c r="D63" s="63" t="s">
        <v>24</v>
      </c>
    </row>
    <row r="64" spans="1:7" x14ac:dyDescent="0.2">
      <c r="B64" s="52" t="s">
        <v>60</v>
      </c>
      <c r="C64" s="52" t="s">
        <v>19</v>
      </c>
      <c r="D64" s="63">
        <v>117.9447141556989</v>
      </c>
      <c r="E64" s="63">
        <f>D64/'Escalation Factors'!$C$7</f>
        <v>113.67947345930664</v>
      </c>
      <c r="F64" s="63">
        <f>E64*'Escalation Factors'!$C$9</f>
        <v>118.02522788724457</v>
      </c>
      <c r="G64" s="63">
        <f>F64*'Escalation Factors'!$E$9</f>
        <v>122.19541269401438</v>
      </c>
    </row>
    <row r="65" spans="1:7" x14ac:dyDescent="0.2">
      <c r="A65" s="52" t="s">
        <v>61</v>
      </c>
      <c r="D65" s="63" t="s">
        <v>24</v>
      </c>
    </row>
    <row r="66" spans="1:7" x14ac:dyDescent="0.2">
      <c r="B66" s="52" t="s">
        <v>61</v>
      </c>
      <c r="C66" s="52" t="s">
        <v>19</v>
      </c>
      <c r="D66" s="63">
        <v>434.88163568287081</v>
      </c>
      <c r="E66" s="63">
        <f>D66/'Escalation Factors'!$C$7</f>
        <v>419.15498897465466</v>
      </c>
      <c r="F66" s="63">
        <f>E66*'Escalation Factors'!$C$9</f>
        <v>435.1785031052064</v>
      </c>
      <c r="G66" s="63">
        <f>F66*'Escalation Factors'!$E$9</f>
        <v>450.55466305311097</v>
      </c>
    </row>
    <row r="67" spans="1:7" x14ac:dyDescent="0.2">
      <c r="A67" s="52" t="s">
        <v>62</v>
      </c>
      <c r="D67" s="63" t="s">
        <v>24</v>
      </c>
    </row>
    <row r="68" spans="1:7" x14ac:dyDescent="0.2">
      <c r="B68" s="52" t="s">
        <v>62</v>
      </c>
      <c r="C68" s="52" t="s">
        <v>19</v>
      </c>
      <c r="D68" s="63">
        <v>114.22058004995266</v>
      </c>
      <c r="E68" s="63">
        <f>D68/'Escalation Factors'!$C$7</f>
        <v>110.09001540462684</v>
      </c>
      <c r="F68" s="63">
        <f>E68*'Escalation Factors'!$C$9</f>
        <v>114.29855154011194</v>
      </c>
      <c r="G68" s="63">
        <f>F68*'Escalation Factors'!$E$9</f>
        <v>118.33706170951179</v>
      </c>
    </row>
    <row r="70" spans="1:7" x14ac:dyDescent="0.2">
      <c r="A70" s="52" t="s">
        <v>6</v>
      </c>
    </row>
    <row r="71" spans="1:7" x14ac:dyDescent="0.2">
      <c r="A71" s="52" t="s">
        <v>63</v>
      </c>
    </row>
    <row r="72" spans="1:7" x14ac:dyDescent="0.2">
      <c r="B72" s="52" t="s">
        <v>64</v>
      </c>
      <c r="C72" s="52" t="s">
        <v>19</v>
      </c>
      <c r="D72" s="63">
        <v>429.17109522023645</v>
      </c>
      <c r="E72" s="63">
        <f>D72/'Escalation Factors'!$C$7</f>
        <v>413.65095907719467</v>
      </c>
      <c r="F72" s="63">
        <f>E72*'Escalation Factors'!$C$9</f>
        <v>429.46406440156073</v>
      </c>
      <c r="G72" s="63">
        <f>F72*'Escalation Factors'!$E$9</f>
        <v>444.6383161143554</v>
      </c>
    </row>
    <row r="73" spans="1:7" x14ac:dyDescent="0.2">
      <c r="B73" s="52" t="s">
        <v>65</v>
      </c>
      <c r="C73" s="52" t="s">
        <v>19</v>
      </c>
      <c r="D73" s="63">
        <v>315.56698177958566</v>
      </c>
      <c r="E73" s="63">
        <f>D73/'Escalation Factors'!$C$7</f>
        <v>304.15511696852553</v>
      </c>
      <c r="F73" s="63">
        <f>E73*'Escalation Factors'!$C$9</f>
        <v>315.78240029526529</v>
      </c>
      <c r="G73" s="63">
        <f>F73*'Escalation Factors'!$E$9</f>
        <v>326.939938319379</v>
      </c>
    </row>
    <row r="74" spans="1:7" x14ac:dyDescent="0.2">
      <c r="A74" s="52" t="s">
        <v>66</v>
      </c>
      <c r="D74" s="63" t="s">
        <v>24</v>
      </c>
    </row>
    <row r="75" spans="1:7" x14ac:dyDescent="0.2">
      <c r="B75" s="52" t="s">
        <v>66</v>
      </c>
      <c r="C75" s="52" t="s">
        <v>19</v>
      </c>
      <c r="D75" s="63">
        <v>969.0520663071236</v>
      </c>
      <c r="E75" s="63">
        <f>D75/'Escalation Factors'!$C$7</f>
        <v>934.00818714964078</v>
      </c>
      <c r="F75" s="63">
        <f>E75*'Escalation Factors'!$C$9</f>
        <v>969.7135796142602</v>
      </c>
      <c r="G75" s="63">
        <f>F75*'Escalation Factors'!$E$9</f>
        <v>1003.976464838164</v>
      </c>
    </row>
    <row r="76" spans="1:7" x14ac:dyDescent="0.2">
      <c r="A76" s="52" t="s">
        <v>67</v>
      </c>
      <c r="D76" s="63" t="s">
        <v>24</v>
      </c>
    </row>
    <row r="77" spans="1:7" x14ac:dyDescent="0.2">
      <c r="B77" s="52" t="s">
        <v>67</v>
      </c>
      <c r="C77" s="52" t="s">
        <v>19</v>
      </c>
      <c r="D77" s="63">
        <v>77.839855505631135</v>
      </c>
      <c r="E77" s="63">
        <f>D77/'Escalation Factors'!$C$7</f>
        <v>75.0249288522363</v>
      </c>
      <c r="F77" s="63">
        <f>E77*'Escalation Factors'!$C$9</f>
        <v>77.892992072832101</v>
      </c>
      <c r="G77" s="63">
        <f>F77*'Escalation Factors'!$E$9</f>
        <v>80.645184785446816</v>
      </c>
    </row>
    <row r="78" spans="1:7" x14ac:dyDescent="0.2">
      <c r="A78" s="52" t="s">
        <v>68</v>
      </c>
      <c r="D78" s="63" t="s">
        <v>24</v>
      </c>
    </row>
    <row r="79" spans="1:7" x14ac:dyDescent="0.2">
      <c r="B79" s="52" t="s">
        <v>68</v>
      </c>
      <c r="C79" s="52" t="s">
        <v>31</v>
      </c>
      <c r="D79" s="63">
        <v>354.02639303091394</v>
      </c>
      <c r="E79" s="63">
        <f>D79/'Escalation Factors'!$C$7</f>
        <v>341.2237185748204</v>
      </c>
      <c r="F79" s="63">
        <f>E79*'Escalation Factors'!$C$9</f>
        <v>354.26806546339736</v>
      </c>
      <c r="G79" s="63">
        <f>F79*'Escalation Factors'!$E$9</f>
        <v>366.78541730897558</v>
      </c>
    </row>
    <row r="80" spans="1:7" x14ac:dyDescent="0.2">
      <c r="A80" s="52" t="s">
        <v>69</v>
      </c>
      <c r="D80" s="63" t="s">
        <v>24</v>
      </c>
    </row>
    <row r="81" spans="1:7" x14ac:dyDescent="0.2">
      <c r="B81" s="52" t="s">
        <v>69</v>
      </c>
      <c r="C81" s="52" t="s">
        <v>31</v>
      </c>
      <c r="D81" s="63">
        <v>165.74592510646781</v>
      </c>
      <c r="E81" s="63">
        <f>D81/'Escalation Factors'!$C$7</f>
        <v>159.75204678741019</v>
      </c>
      <c r="F81" s="63">
        <f>E81*'Escalation Factors'!$C$9</f>
        <v>165.85906983715233</v>
      </c>
      <c r="G81" s="63">
        <f>F81*'Escalation Factors'!$E$9</f>
        <v>171.71936755045687</v>
      </c>
    </row>
    <row r="82" spans="1:7" x14ac:dyDescent="0.2">
      <c r="A82" s="52" t="s">
        <v>70</v>
      </c>
      <c r="D82" s="63" t="s">
        <v>24</v>
      </c>
    </row>
    <row r="83" spans="1:7" x14ac:dyDescent="0.2">
      <c r="B83" s="52" t="s">
        <v>71</v>
      </c>
      <c r="C83" s="52" t="s">
        <v>19</v>
      </c>
      <c r="D83" s="63">
        <v>3314.9185021293565</v>
      </c>
      <c r="E83" s="63">
        <f>D83/'Escalation Factors'!$C$7</f>
        <v>3195.040935748204</v>
      </c>
      <c r="F83" s="63">
        <f>E83*'Escalation Factors'!$C$9</f>
        <v>3317.1813967430471</v>
      </c>
      <c r="G83" s="63">
        <f>F83*'Escalation Factors'!$E$9</f>
        <v>3434.3873510091375</v>
      </c>
    </row>
    <row r="84" spans="1:7" x14ac:dyDescent="0.2">
      <c r="B84" s="52" t="s">
        <v>72</v>
      </c>
      <c r="C84" s="52" t="s">
        <v>19</v>
      </c>
      <c r="D84" s="63">
        <v>2486.1888765970175</v>
      </c>
      <c r="E84" s="63">
        <f>D84/'Escalation Factors'!$C$7</f>
        <v>2396.280701811153</v>
      </c>
      <c r="F84" s="63">
        <f>E84*'Escalation Factors'!$C$9</f>
        <v>2487.8860475572851</v>
      </c>
      <c r="G84" s="63">
        <f>F84*'Escalation Factors'!$E$9</f>
        <v>2575.790513256853</v>
      </c>
    </row>
    <row r="85" spans="1:7" x14ac:dyDescent="0.2">
      <c r="B85" s="52" t="s">
        <v>73</v>
      </c>
      <c r="C85" s="52" t="s">
        <v>19</v>
      </c>
      <c r="D85" s="63">
        <v>1988.9511012776136</v>
      </c>
      <c r="E85" s="63">
        <f>D85/'Escalation Factors'!$C$7</f>
        <v>1917.0245614489222</v>
      </c>
      <c r="F85" s="63">
        <f>E85*'Escalation Factors'!$C$9</f>
        <v>1990.308838045828</v>
      </c>
      <c r="G85" s="63">
        <f>F85*'Escalation Factors'!$E$9</f>
        <v>2060.6324106054822</v>
      </c>
    </row>
    <row r="86" spans="1:7" x14ac:dyDescent="0.2">
      <c r="B86" s="52" t="s">
        <v>74</v>
      </c>
      <c r="C86" s="52" t="s">
        <v>19</v>
      </c>
      <c r="D86" s="63">
        <v>1988.9511012776136</v>
      </c>
      <c r="E86" s="63">
        <f>D86/'Escalation Factors'!$C$7</f>
        <v>1917.0245614489222</v>
      </c>
      <c r="F86" s="63">
        <f>E86*'Escalation Factors'!$C$9</f>
        <v>1990.308838045828</v>
      </c>
      <c r="G86" s="63">
        <f>F86*'Escalation Factors'!$E$9</f>
        <v>2060.6324106054822</v>
      </c>
    </row>
    <row r="87" spans="1:7" x14ac:dyDescent="0.2">
      <c r="B87" s="52" t="s">
        <v>75</v>
      </c>
      <c r="C87" s="52" t="s">
        <v>19</v>
      </c>
      <c r="D87" s="63">
        <v>1325.9674008517425</v>
      </c>
      <c r="E87" s="63">
        <f>D87/'Escalation Factors'!$C$7</f>
        <v>1278.0163742992816</v>
      </c>
      <c r="F87" s="63">
        <f>E87*'Escalation Factors'!$C$9</f>
        <v>1326.8725586972187</v>
      </c>
      <c r="G87" s="63">
        <f>F87*'Escalation Factors'!$E$9</f>
        <v>1373.7549404036549</v>
      </c>
    </row>
    <row r="88" spans="1:7" x14ac:dyDescent="0.2">
      <c r="A88" s="52" t="s">
        <v>76</v>
      </c>
      <c r="D88" s="63" t="s">
        <v>24</v>
      </c>
    </row>
    <row r="89" spans="1:7" x14ac:dyDescent="0.2">
      <c r="B89" s="52" t="s">
        <v>76</v>
      </c>
      <c r="C89" s="52" t="s">
        <v>31</v>
      </c>
      <c r="D89" s="63">
        <v>126.22679271183426</v>
      </c>
      <c r="E89" s="63">
        <f>D89/'Escalation Factors'!$C$7</f>
        <v>121.6620467874102</v>
      </c>
      <c r="F89" s="63">
        <f>E89*'Escalation Factors'!$C$9</f>
        <v>126.3129601181061</v>
      </c>
      <c r="G89" s="63">
        <f>F89*'Escalation Factors'!$E$9</f>
        <v>130.77597532775158</v>
      </c>
    </row>
    <row r="91" spans="1:7" x14ac:dyDescent="0.2">
      <c r="A91" s="52" t="s">
        <v>7</v>
      </c>
    </row>
    <row r="92" spans="1:7" x14ac:dyDescent="0.2">
      <c r="A92" s="52" t="s">
        <v>77</v>
      </c>
    </row>
    <row r="93" spans="1:7" x14ac:dyDescent="0.2">
      <c r="B93" s="52" t="s">
        <v>78</v>
      </c>
      <c r="C93" s="52" t="s">
        <v>19</v>
      </c>
      <c r="D93" s="63">
        <v>117.9447141556989</v>
      </c>
      <c r="E93" s="63">
        <f>D93/'Escalation Factors'!$C$7</f>
        <v>113.67947345930664</v>
      </c>
      <c r="F93" s="63">
        <f>E93*'Escalation Factors'!$C$9</f>
        <v>118.02522788724457</v>
      </c>
      <c r="G93" s="63">
        <f>F93*'Escalation Factors'!$E$9</f>
        <v>122.19541269401438</v>
      </c>
    </row>
    <row r="94" spans="1:7" x14ac:dyDescent="0.2">
      <c r="A94" s="52" t="s">
        <v>79</v>
      </c>
      <c r="D94" s="63" t="s">
        <v>24</v>
      </c>
    </row>
    <row r="95" spans="1:7" x14ac:dyDescent="0.2">
      <c r="B95" s="52" t="s">
        <v>80</v>
      </c>
      <c r="C95" s="52" t="s">
        <v>19</v>
      </c>
      <c r="D95" s="63">
        <v>88.358754898283991</v>
      </c>
      <c r="E95" s="63">
        <f>D95/'Escalation Factors'!$C$7</f>
        <v>85.163432751187145</v>
      </c>
      <c r="F95" s="63">
        <f>E95*'Escalation Factors'!$C$9</f>
        <v>88.419072082674276</v>
      </c>
      <c r="G95" s="63">
        <f>F95*'Escalation Factors'!$E$9</f>
        <v>91.543182729426121</v>
      </c>
    </row>
    <row r="96" spans="1:7" x14ac:dyDescent="0.2">
      <c r="A96" s="52" t="s">
        <v>81</v>
      </c>
      <c r="D96" s="63" t="s">
        <v>24</v>
      </c>
    </row>
    <row r="97" spans="1:7" x14ac:dyDescent="0.2">
      <c r="B97" s="52" t="s">
        <v>82</v>
      </c>
      <c r="C97" s="52" t="s">
        <v>19</v>
      </c>
      <c r="D97" s="63">
        <v>77.839855505631135</v>
      </c>
      <c r="E97" s="63">
        <f>D97/'Escalation Factors'!$C$7</f>
        <v>75.0249288522363</v>
      </c>
      <c r="F97" s="63">
        <f>E97*'Escalation Factors'!$C$9</f>
        <v>77.892992072832101</v>
      </c>
      <c r="G97" s="63">
        <f>F97*'Escalation Factors'!$E$9</f>
        <v>80.645184785446816</v>
      </c>
    </row>
    <row r="99" spans="1:7" x14ac:dyDescent="0.2">
      <c r="A99" s="52" t="s">
        <v>8</v>
      </c>
    </row>
    <row r="100" spans="1:7" x14ac:dyDescent="0.2">
      <c r="A100" s="52" t="s">
        <v>83</v>
      </c>
    </row>
    <row r="101" spans="1:7" x14ac:dyDescent="0.2">
      <c r="B101" s="52" t="s">
        <v>83</v>
      </c>
      <c r="C101" s="52" t="s">
        <v>19</v>
      </c>
      <c r="D101" s="63">
        <v>49.37838712944572</v>
      </c>
      <c r="E101" s="63">
        <f>D101/'Escalation Factors'!$C$7</f>
        <v>47.592714004419555</v>
      </c>
      <c r="F101" s="63">
        <f>E101*'Escalation Factors'!$C$9</f>
        <v>49.412094771487645</v>
      </c>
      <c r="G101" s="63">
        <f>F101*'Escalation Factors'!$E$9</f>
        <v>51.157972077342841</v>
      </c>
    </row>
    <row r="102" spans="1:7" x14ac:dyDescent="0.2">
      <c r="A102" s="52" t="s">
        <v>84</v>
      </c>
      <c r="D102" s="63" t="s">
        <v>24</v>
      </c>
    </row>
    <row r="103" spans="1:7" x14ac:dyDescent="0.2">
      <c r="B103" s="52" t="s">
        <v>85</v>
      </c>
      <c r="C103" s="52" t="s">
        <v>19</v>
      </c>
      <c r="D103" s="63">
        <v>66.791801314430771</v>
      </c>
      <c r="E103" s="63">
        <f>D103/'Escalation Factors'!$C$7</f>
        <v>64.376406006629338</v>
      </c>
      <c r="F103" s="63">
        <f>E103*'Escalation Factors'!$C$9</f>
        <v>66.837396042426661</v>
      </c>
      <c r="G103" s="63">
        <f>F103*'Escalation Factors'!$E$9</f>
        <v>69.198961433907741</v>
      </c>
    </row>
    <row r="105" spans="1:7" x14ac:dyDescent="0.2">
      <c r="A105" s="52" t="s">
        <v>9</v>
      </c>
    </row>
    <row r="106" spans="1:7" x14ac:dyDescent="0.2">
      <c r="A106" s="52" t="s">
        <v>86</v>
      </c>
    </row>
    <row r="107" spans="1:7" x14ac:dyDescent="0.2">
      <c r="B107" s="52" t="s">
        <v>86</v>
      </c>
      <c r="C107" s="52" t="s">
        <v>31</v>
      </c>
      <c r="D107" s="63">
        <v>165.74592510646781</v>
      </c>
      <c r="E107" s="63">
        <f>D107/'Escalation Factors'!$C$7</f>
        <v>159.75204678741019</v>
      </c>
      <c r="F107" s="63">
        <f>E107*'Escalation Factors'!$C$9</f>
        <v>165.85906983715233</v>
      </c>
      <c r="G107" s="63">
        <f>F107*'Escalation Factors'!$E$9</f>
        <v>171.71936755045687</v>
      </c>
    </row>
    <row r="108" spans="1:7" x14ac:dyDescent="0.2">
      <c r="A108" s="52" t="s">
        <v>87</v>
      </c>
      <c r="D108" s="63" t="s">
        <v>24</v>
      </c>
    </row>
    <row r="109" spans="1:7" x14ac:dyDescent="0.2">
      <c r="B109" s="52" t="s">
        <v>87</v>
      </c>
      <c r="C109" s="52" t="s">
        <v>19</v>
      </c>
      <c r="D109" s="63">
        <v>276.70655315433896</v>
      </c>
      <c r="E109" s="63">
        <f>D109/'Escalation Factors'!$C$7</f>
        <v>266.7</v>
      </c>
      <c r="F109" s="63">
        <f>E109*'Escalation Factors'!$C$9</f>
        <v>276.89544400287826</v>
      </c>
      <c r="G109" s="63">
        <f>F109*'Escalation Factors'!$E$9</f>
        <v>286.67898938817274</v>
      </c>
    </row>
    <row r="110" spans="1:7" x14ac:dyDescent="0.2">
      <c r="A110" s="52" t="s">
        <v>88</v>
      </c>
      <c r="D110" s="63" t="s">
        <v>24</v>
      </c>
    </row>
    <row r="111" spans="1:7" x14ac:dyDescent="0.2">
      <c r="B111" s="52" t="s">
        <v>88</v>
      </c>
      <c r="C111" s="52" t="s">
        <v>19</v>
      </c>
      <c r="D111" s="63">
        <v>31.12559653029685</v>
      </c>
      <c r="E111" s="63">
        <f>D111/'Escalation Factors'!$C$7</f>
        <v>30</v>
      </c>
      <c r="F111" s="63">
        <f>E111*'Escalation Factors'!$C$9</f>
        <v>31.146844094811954</v>
      </c>
      <c r="G111" s="63">
        <f>F111*'Escalation Factors'!$E$9</f>
        <v>32.247355386746094</v>
      </c>
    </row>
    <row r="112" spans="1:7" x14ac:dyDescent="0.2">
      <c r="A112" s="52" t="s">
        <v>89</v>
      </c>
      <c r="D112" s="63" t="s">
        <v>24</v>
      </c>
    </row>
    <row r="113" spans="1:15" ht="15" thickBot="1" x14ac:dyDescent="0.25">
      <c r="B113" s="52" t="s">
        <v>89</v>
      </c>
      <c r="C113" s="52" t="s">
        <v>19</v>
      </c>
      <c r="D113" s="63">
        <v>58.858503038791341</v>
      </c>
      <c r="E113" s="63">
        <f>D113/'Escalation Factors'!$C$7</f>
        <v>56.73</v>
      </c>
      <c r="F113" s="63">
        <f>E113*'Escalation Factors'!$C$9</f>
        <v>58.898682183289402</v>
      </c>
      <c r="G113" s="63">
        <f>F113*'Escalation Factors'!$E$9</f>
        <v>60.979749036336862</v>
      </c>
    </row>
    <row r="114" spans="1:15" x14ac:dyDescent="0.2">
      <c r="D114" s="77"/>
      <c r="E114" s="78" t="s">
        <v>10</v>
      </c>
      <c r="F114" s="79"/>
      <c r="G114" s="77"/>
      <c r="H114" s="78" t="s">
        <v>138</v>
      </c>
      <c r="I114" s="79"/>
      <c r="J114" s="77"/>
      <c r="K114" s="78" t="s">
        <v>1</v>
      </c>
      <c r="L114" s="79"/>
      <c r="M114" s="77"/>
      <c r="N114" s="78" t="s">
        <v>139</v>
      </c>
      <c r="O114" s="79"/>
    </row>
    <row r="115" spans="1:15" x14ac:dyDescent="0.2">
      <c r="A115" s="52" t="s">
        <v>11</v>
      </c>
      <c r="D115" s="80"/>
      <c r="E115" s="81"/>
      <c r="F115" s="82"/>
      <c r="G115" s="80"/>
      <c r="H115" s="52" t="s">
        <v>133</v>
      </c>
      <c r="I115" s="82"/>
      <c r="J115" s="80"/>
      <c r="K115" s="52" t="s">
        <v>136</v>
      </c>
      <c r="L115" s="82"/>
      <c r="M115" s="80"/>
      <c r="N115" s="52" t="s">
        <v>137</v>
      </c>
      <c r="O115" s="82"/>
    </row>
    <row r="116" spans="1:15" ht="15" thickBot="1" x14ac:dyDescent="0.25">
      <c r="A116" s="52" t="s">
        <v>90</v>
      </c>
      <c r="D116" s="83" t="s">
        <v>12</v>
      </c>
      <c r="E116" s="84" t="s">
        <v>13</v>
      </c>
      <c r="F116" s="85" t="s">
        <v>14</v>
      </c>
      <c r="G116" s="83" t="s">
        <v>12</v>
      </c>
      <c r="H116" s="84" t="s">
        <v>13</v>
      </c>
      <c r="I116" s="85" t="s">
        <v>14</v>
      </c>
      <c r="J116" s="83" t="s">
        <v>12</v>
      </c>
      <c r="K116" s="84" t="s">
        <v>13</v>
      </c>
      <c r="L116" s="85" t="s">
        <v>14</v>
      </c>
      <c r="M116" s="83" t="s">
        <v>12</v>
      </c>
      <c r="N116" s="84" t="s">
        <v>13</v>
      </c>
      <c r="O116" s="85" t="s">
        <v>14</v>
      </c>
    </row>
    <row r="117" spans="1:15" x14ac:dyDescent="0.2">
      <c r="B117" s="52" t="s">
        <v>91</v>
      </c>
      <c r="C117" s="52" t="s">
        <v>19</v>
      </c>
      <c r="D117" s="63">
        <v>82.872962553233904</v>
      </c>
      <c r="E117" s="63">
        <v>198.8951101277614</v>
      </c>
      <c r="F117" s="63">
        <v>414.36481276616956</v>
      </c>
      <c r="G117" s="63">
        <f>D117/'Escalation Factors'!$C$7</f>
        <v>79.876023393705097</v>
      </c>
      <c r="H117" s="63">
        <f>E117/'Escalation Factors'!$C$7</f>
        <v>191.70245614489224</v>
      </c>
      <c r="I117" s="63">
        <f>F117/'Escalation Factors'!$C$7</f>
        <v>399.3801169685255</v>
      </c>
      <c r="J117" s="63">
        <f>G117*'Escalation Factors'!$C$9</f>
        <v>82.929534918576167</v>
      </c>
      <c r="K117" s="63">
        <f>H117*'Escalation Factors'!$C$9</f>
        <v>199.0308838045828</v>
      </c>
      <c r="L117" s="63">
        <f>I117*'Escalation Factors'!$C$9</f>
        <v>414.64767459288089</v>
      </c>
      <c r="M117" s="63">
        <f>J117*'Escalation Factors'!$E$9</f>
        <v>85.859683775228433</v>
      </c>
      <c r="N117" s="63">
        <f>K117*'Escalation Factors'!$E$9</f>
        <v>206.06324106054822</v>
      </c>
      <c r="O117" s="63">
        <f>L117*'Escalation Factors'!$E$9</f>
        <v>429.29841887614219</v>
      </c>
    </row>
    <row r="118" spans="1:15" x14ac:dyDescent="0.2">
      <c r="B118" s="52" t="s">
        <v>21</v>
      </c>
      <c r="C118" s="52" t="s">
        <v>19</v>
      </c>
      <c r="D118" s="63">
        <v>82.872962553233904</v>
      </c>
      <c r="E118" s="63">
        <v>116.02214757452747</v>
      </c>
      <c r="F118" s="63">
        <v>232.04429514905493</v>
      </c>
      <c r="G118" s="63">
        <f>D118/'Escalation Factors'!$C$7</f>
        <v>79.876023393705097</v>
      </c>
      <c r="H118" s="63">
        <f>E118/'Escalation Factors'!$C$7</f>
        <v>111.82643275118713</v>
      </c>
      <c r="I118" s="63">
        <f>F118/'Escalation Factors'!$C$7</f>
        <v>223.65286550237425</v>
      </c>
      <c r="J118" s="63">
        <f>G118*'Escalation Factors'!$C$9</f>
        <v>82.929534918576167</v>
      </c>
      <c r="K118" s="63">
        <f>H118*'Escalation Factors'!$C$9</f>
        <v>116.10134888600663</v>
      </c>
      <c r="L118" s="63">
        <f>I118*'Escalation Factors'!$C$9</f>
        <v>232.20269777201327</v>
      </c>
      <c r="M118" s="63">
        <f>J118*'Escalation Factors'!$E$9</f>
        <v>85.859683775228433</v>
      </c>
      <c r="N118" s="63">
        <f>K118*'Escalation Factors'!$E$9</f>
        <v>120.2035572853198</v>
      </c>
      <c r="O118" s="63">
        <f>L118*'Escalation Factors'!$E$9</f>
        <v>240.40711457063961</v>
      </c>
    </row>
    <row r="119" spans="1:15" x14ac:dyDescent="0.2">
      <c r="B119" s="52" t="s">
        <v>22</v>
      </c>
      <c r="C119" s="52" t="s">
        <v>19</v>
      </c>
      <c r="D119" s="63">
        <v>16.574592510646784</v>
      </c>
      <c r="E119" s="63">
        <v>66.298370042587138</v>
      </c>
      <c r="F119" s="63">
        <v>111.04976982133346</v>
      </c>
      <c r="G119" s="63">
        <f>D119/'Escalation Factors'!$C$7</f>
        <v>15.975204678741022</v>
      </c>
      <c r="H119" s="63">
        <f>E119/'Escalation Factors'!$C$7</f>
        <v>63.900818714964089</v>
      </c>
      <c r="I119" s="63">
        <f>F119/'Escalation Factors'!$C$7</f>
        <v>107.03387134756484</v>
      </c>
      <c r="J119" s="63">
        <f>G119*'Escalation Factors'!$C$9</f>
        <v>16.585906983715237</v>
      </c>
      <c r="K119" s="63">
        <f>H119*'Escalation Factors'!$C$9</f>
        <v>66.343627934860947</v>
      </c>
      <c r="L119" s="63">
        <f>I119*'Escalation Factors'!$C$9</f>
        <v>111.12557679089208</v>
      </c>
      <c r="M119" s="63">
        <f>J119*'Escalation Factors'!$E$9</f>
        <v>17.171936755045689</v>
      </c>
      <c r="N119" s="63">
        <f>K119*'Escalation Factors'!$E$9</f>
        <v>68.687747020182755</v>
      </c>
      <c r="O119" s="63">
        <f>L119*'Escalation Factors'!$E$9</f>
        <v>115.05197625880612</v>
      </c>
    </row>
    <row r="120" spans="1:15" x14ac:dyDescent="0.2">
      <c r="A120" s="52" t="s">
        <v>92</v>
      </c>
      <c r="D120" s="63" t="s">
        <v>24</v>
      </c>
      <c r="E120" s="63" t="s">
        <v>24</v>
      </c>
      <c r="F120" s="63" t="s">
        <v>24</v>
      </c>
      <c r="G120" s="63"/>
      <c r="H120" s="63"/>
      <c r="I120" s="63"/>
      <c r="J120" s="63"/>
      <c r="K120" s="63"/>
      <c r="L120" s="63"/>
      <c r="M120" s="63"/>
      <c r="N120" s="63"/>
      <c r="O120" s="63"/>
    </row>
    <row r="121" spans="1:15" x14ac:dyDescent="0.2">
      <c r="B121" s="52" t="s">
        <v>93</v>
      </c>
      <c r="C121" s="52" t="s">
        <v>19</v>
      </c>
      <c r="D121" s="63">
        <v>99.447555063880699</v>
      </c>
      <c r="E121" s="63">
        <v>198.8951101277614</v>
      </c>
      <c r="F121" s="63">
        <v>331.49185021293562</v>
      </c>
      <c r="G121" s="63">
        <f>D121/'Escalation Factors'!$C$7</f>
        <v>95.851228072446119</v>
      </c>
      <c r="H121" s="63">
        <f>E121/'Escalation Factors'!$C$7</f>
        <v>191.70245614489224</v>
      </c>
      <c r="I121" s="63">
        <f>F121/'Escalation Factors'!$C$7</f>
        <v>319.50409357482039</v>
      </c>
      <c r="J121" s="63">
        <f>G121*'Escalation Factors'!$C$9</f>
        <v>99.5154419022914</v>
      </c>
      <c r="K121" s="63">
        <f>H121*'Escalation Factors'!$C$9</f>
        <v>199.0308838045828</v>
      </c>
      <c r="L121" s="63">
        <f>I121*'Escalation Factors'!$C$9</f>
        <v>331.71813967430467</v>
      </c>
      <c r="M121" s="63">
        <f>J121*'Escalation Factors'!$E$9</f>
        <v>103.03162053027411</v>
      </c>
      <c r="N121" s="63">
        <f>K121*'Escalation Factors'!$E$9</f>
        <v>206.06324106054822</v>
      </c>
      <c r="O121" s="63">
        <f>L121*'Escalation Factors'!$E$9</f>
        <v>343.43873510091373</v>
      </c>
    </row>
    <row r="122" spans="1:15" x14ac:dyDescent="0.2">
      <c r="B122" s="52" t="s">
        <v>94</v>
      </c>
      <c r="C122" s="52" t="s">
        <v>19</v>
      </c>
      <c r="D122" s="63">
        <v>82.872962553233904</v>
      </c>
      <c r="E122" s="63">
        <v>165.74592510646781</v>
      </c>
      <c r="F122" s="63">
        <v>306.62996144696547</v>
      </c>
      <c r="G122" s="63">
        <f>D122/'Escalation Factors'!$C$7</f>
        <v>79.876023393705097</v>
      </c>
      <c r="H122" s="63">
        <f>E122/'Escalation Factors'!$C$7</f>
        <v>159.75204678741019</v>
      </c>
      <c r="I122" s="63">
        <f>F122/'Escalation Factors'!$C$7</f>
        <v>295.54128655670888</v>
      </c>
      <c r="J122" s="63">
        <f>G122*'Escalation Factors'!$C$9</f>
        <v>82.929534918576167</v>
      </c>
      <c r="K122" s="63">
        <f>H122*'Escalation Factors'!$C$9</f>
        <v>165.85906983715233</v>
      </c>
      <c r="L122" s="63">
        <f>I122*'Escalation Factors'!$C$9</f>
        <v>306.83927919873184</v>
      </c>
      <c r="M122" s="63">
        <f>J122*'Escalation Factors'!$E$9</f>
        <v>85.859683775228433</v>
      </c>
      <c r="N122" s="63">
        <f>K122*'Escalation Factors'!$E$9</f>
        <v>171.71936755045687</v>
      </c>
      <c r="O122" s="63">
        <f>L122*'Escalation Factors'!$E$9</f>
        <v>317.68082996834522</v>
      </c>
    </row>
    <row r="123" spans="1:15" x14ac:dyDescent="0.2">
      <c r="B123" s="52" t="s">
        <v>95</v>
      </c>
      <c r="C123" s="52" t="s">
        <v>19</v>
      </c>
      <c r="D123" s="63">
        <v>71.398244661247674</v>
      </c>
      <c r="E123" s="63">
        <v>116.02214757452747</v>
      </c>
      <c r="F123" s="63">
        <v>249.89385631436681</v>
      </c>
      <c r="G123" s="63">
        <f>D123/'Escalation Factors'!$C$7</f>
        <v>68.816266308422854</v>
      </c>
      <c r="H123" s="63">
        <f>E123/'Escalation Factors'!$C$7</f>
        <v>111.82643275118713</v>
      </c>
      <c r="I123" s="63">
        <f>F123/'Escalation Factors'!$C$7</f>
        <v>240.85693207947995</v>
      </c>
      <c r="J123" s="63">
        <f>G123*'Escalation Factors'!$C$9</f>
        <v>71.446983929850234</v>
      </c>
      <c r="K123" s="63">
        <f>H123*'Escalation Factors'!$C$9</f>
        <v>116.10134888600663</v>
      </c>
      <c r="L123" s="63">
        <f>I123*'Escalation Factors'!$C$9</f>
        <v>250.0644437544758</v>
      </c>
      <c r="M123" s="63">
        <f>J123*'Escalation Factors'!$E$9</f>
        <v>73.971419867889111</v>
      </c>
      <c r="N123" s="63">
        <f>K123*'Escalation Factors'!$E$9</f>
        <v>120.2035572853198</v>
      </c>
      <c r="O123" s="63">
        <f>L123*'Escalation Factors'!$E$9</f>
        <v>258.89996953761187</v>
      </c>
    </row>
    <row r="124" spans="1:15" x14ac:dyDescent="0.2">
      <c r="A124" s="52" t="s">
        <v>96</v>
      </c>
      <c r="D124" s="63" t="s">
        <v>24</v>
      </c>
      <c r="E124" s="63" t="s">
        <v>24</v>
      </c>
      <c r="F124" s="63" t="s">
        <v>24</v>
      </c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5" x14ac:dyDescent="0.2">
      <c r="B125" s="52" t="s">
        <v>91</v>
      </c>
      <c r="C125" s="52" t="s">
        <v>19</v>
      </c>
      <c r="D125" s="63">
        <v>82.872962553233904</v>
      </c>
      <c r="E125" s="63">
        <v>198.8951101277614</v>
      </c>
      <c r="F125" s="63">
        <v>414.36481276616956</v>
      </c>
      <c r="G125" s="63">
        <f>D125/'Escalation Factors'!$C$7</f>
        <v>79.876023393705097</v>
      </c>
      <c r="H125" s="63">
        <f>E125/'Escalation Factors'!$C$7</f>
        <v>191.70245614489224</v>
      </c>
      <c r="I125" s="63">
        <f>F125/'Escalation Factors'!$C$7</f>
        <v>399.3801169685255</v>
      </c>
      <c r="J125" s="63">
        <f>G125*'Escalation Factors'!$C$9</f>
        <v>82.929534918576167</v>
      </c>
      <c r="K125" s="63">
        <f>H125*'Escalation Factors'!$C$9</f>
        <v>199.0308838045828</v>
      </c>
      <c r="L125" s="63">
        <f>I125*'Escalation Factors'!$C$9</f>
        <v>414.64767459288089</v>
      </c>
      <c r="M125" s="63">
        <f>J125*'Escalation Factors'!$E$9</f>
        <v>85.859683775228433</v>
      </c>
      <c r="N125" s="63">
        <f>K125*'Escalation Factors'!$E$9</f>
        <v>206.06324106054822</v>
      </c>
      <c r="O125" s="63">
        <f>L125*'Escalation Factors'!$E$9</f>
        <v>429.29841887614219</v>
      </c>
    </row>
    <row r="126" spans="1:15" x14ac:dyDescent="0.2">
      <c r="B126" s="52" t="s">
        <v>97</v>
      </c>
      <c r="C126" s="52" t="s">
        <v>19</v>
      </c>
      <c r="D126" s="63">
        <v>82.872962553233904</v>
      </c>
      <c r="E126" s="63">
        <v>198.8951101277614</v>
      </c>
      <c r="F126" s="63">
        <v>414.36481276616956</v>
      </c>
      <c r="G126" s="63">
        <f>D126/'Escalation Factors'!$C$7</f>
        <v>79.876023393705097</v>
      </c>
      <c r="H126" s="63">
        <f>E126/'Escalation Factors'!$C$7</f>
        <v>191.70245614489224</v>
      </c>
      <c r="I126" s="63">
        <f>F126/'Escalation Factors'!$C$7</f>
        <v>399.3801169685255</v>
      </c>
      <c r="J126" s="63">
        <f>G126*'Escalation Factors'!$C$9</f>
        <v>82.929534918576167</v>
      </c>
      <c r="K126" s="63">
        <f>H126*'Escalation Factors'!$C$9</f>
        <v>199.0308838045828</v>
      </c>
      <c r="L126" s="63">
        <f>I126*'Escalation Factors'!$C$9</f>
        <v>414.64767459288089</v>
      </c>
      <c r="M126" s="63">
        <f>J126*'Escalation Factors'!$E$9</f>
        <v>85.859683775228433</v>
      </c>
      <c r="N126" s="63">
        <f>K126*'Escalation Factors'!$E$9</f>
        <v>206.06324106054822</v>
      </c>
      <c r="O126" s="63">
        <f>L126*'Escalation Factors'!$E$9</f>
        <v>429.29841887614219</v>
      </c>
    </row>
    <row r="127" spans="1:15" x14ac:dyDescent="0.2">
      <c r="B127" s="52" t="s">
        <v>98</v>
      </c>
      <c r="C127" s="52" t="s">
        <v>19</v>
      </c>
      <c r="D127" s="63">
        <v>82.872962553233904</v>
      </c>
      <c r="E127" s="63">
        <v>198.8951101277614</v>
      </c>
      <c r="F127" s="63">
        <v>414.36481276616956</v>
      </c>
      <c r="G127" s="63">
        <f>D127/'Escalation Factors'!$C$7</f>
        <v>79.876023393705097</v>
      </c>
      <c r="H127" s="63">
        <f>E127/'Escalation Factors'!$C$7</f>
        <v>191.70245614489224</v>
      </c>
      <c r="I127" s="63">
        <f>F127/'Escalation Factors'!$C$7</f>
        <v>399.3801169685255</v>
      </c>
      <c r="J127" s="63">
        <f>G127*'Escalation Factors'!$C$9</f>
        <v>82.929534918576167</v>
      </c>
      <c r="K127" s="63">
        <f>H127*'Escalation Factors'!$C$9</f>
        <v>199.0308838045828</v>
      </c>
      <c r="L127" s="63">
        <f>I127*'Escalation Factors'!$C$9</f>
        <v>414.64767459288089</v>
      </c>
      <c r="M127" s="63">
        <f>J127*'Escalation Factors'!$E$9</f>
        <v>85.859683775228433</v>
      </c>
      <c r="N127" s="63">
        <f>K127*'Escalation Factors'!$E$9</f>
        <v>206.06324106054822</v>
      </c>
      <c r="O127" s="63">
        <f>L127*'Escalation Factors'!$E$9</f>
        <v>429.29841887614219</v>
      </c>
    </row>
    <row r="128" spans="1:15" x14ac:dyDescent="0.2">
      <c r="A128" s="52" t="s">
        <v>99</v>
      </c>
      <c r="D128" s="63" t="s">
        <v>24</v>
      </c>
      <c r="E128" s="63" t="s">
        <v>24</v>
      </c>
      <c r="F128" s="63" t="s">
        <v>24</v>
      </c>
      <c r="H128" s="63"/>
      <c r="K128" s="63"/>
      <c r="N128" s="63"/>
    </row>
    <row r="129" spans="1:14" x14ac:dyDescent="0.2">
      <c r="B129" s="52" t="s">
        <v>99</v>
      </c>
      <c r="C129" s="52" t="s">
        <v>31</v>
      </c>
      <c r="D129" s="63" t="s">
        <v>24</v>
      </c>
      <c r="E129" s="63">
        <v>165.74592510646781</v>
      </c>
      <c r="F129" s="63" t="s">
        <v>24</v>
      </c>
      <c r="H129" s="63">
        <f>E129/'Escalation Factors'!$C$7</f>
        <v>159.75204678741019</v>
      </c>
      <c r="K129" s="63">
        <f>H129*'Escalation Factors'!$C$9</f>
        <v>165.85906983715233</v>
      </c>
      <c r="N129" s="63">
        <f>K129*'Escalation Factors'!$E$9</f>
        <v>171.71936755045687</v>
      </c>
    </row>
    <row r="130" spans="1:14" x14ac:dyDescent="0.2">
      <c r="A130" s="52" t="s">
        <v>100</v>
      </c>
      <c r="D130" s="63" t="s">
        <v>24</v>
      </c>
      <c r="E130" s="63" t="s">
        <v>24</v>
      </c>
      <c r="F130" s="63" t="s">
        <v>24</v>
      </c>
      <c r="H130" s="63"/>
      <c r="K130" s="63"/>
      <c r="N130" s="63"/>
    </row>
    <row r="131" spans="1:14" x14ac:dyDescent="0.2">
      <c r="B131" s="52" t="s">
        <v>100</v>
      </c>
      <c r="C131" s="52" t="s">
        <v>31</v>
      </c>
      <c r="D131" s="63" t="s">
        <v>24</v>
      </c>
      <c r="E131" s="63">
        <v>165.74592510646781</v>
      </c>
      <c r="F131" s="63" t="s">
        <v>24</v>
      </c>
      <c r="H131" s="63">
        <f>E131/'Escalation Factors'!$C$7</f>
        <v>159.75204678741019</v>
      </c>
      <c r="K131" s="63">
        <f>H131*'Escalation Factors'!$C$9</f>
        <v>165.85906983715233</v>
      </c>
      <c r="N131" s="63">
        <f>K131*'Escalation Factors'!$E$9</f>
        <v>171.71936755045687</v>
      </c>
    </row>
    <row r="132" spans="1:14" x14ac:dyDescent="0.2">
      <c r="A132" s="52" t="s">
        <v>101</v>
      </c>
      <c r="D132" s="63" t="s">
        <v>24</v>
      </c>
      <c r="E132" s="63" t="s">
        <v>24</v>
      </c>
      <c r="F132" s="63" t="s">
        <v>24</v>
      </c>
      <c r="H132" s="63"/>
      <c r="K132" s="63"/>
      <c r="N132" s="63"/>
    </row>
    <row r="133" spans="1:14" x14ac:dyDescent="0.2">
      <c r="B133" s="52" t="s">
        <v>102</v>
      </c>
      <c r="C133" s="52" t="s">
        <v>103</v>
      </c>
      <c r="D133" s="63" t="s">
        <v>24</v>
      </c>
      <c r="E133" s="63">
        <v>41.438544180668536</v>
      </c>
      <c r="F133" s="63" t="s">
        <v>24</v>
      </c>
      <c r="H133" s="63">
        <f>E133/'Escalation Factors'!$C$7</f>
        <v>39.94</v>
      </c>
      <c r="K133" s="63">
        <f>H133*'Escalation Factors'!$C$9</f>
        <v>41.466831771559647</v>
      </c>
      <c r="N133" s="63">
        <f>K133*'Escalation Factors'!$E$9</f>
        <v>42.931979138221301</v>
      </c>
    </row>
    <row r="134" spans="1:14" x14ac:dyDescent="0.2">
      <c r="B134" s="52" t="s">
        <v>104</v>
      </c>
      <c r="C134" s="52" t="s">
        <v>103</v>
      </c>
      <c r="D134" s="63" t="s">
        <v>24</v>
      </c>
      <c r="E134" s="63">
        <v>69.617584239430613</v>
      </c>
      <c r="F134" s="63" t="s">
        <v>24</v>
      </c>
      <c r="H134" s="63">
        <f>E134/'Escalation Factors'!$C$7</f>
        <v>67.099999999999994</v>
      </c>
      <c r="K134" s="63">
        <f>H134*'Escalation Factors'!$C$9</f>
        <v>69.665107958729394</v>
      </c>
      <c r="N134" s="63">
        <f>K134*'Escalation Factors'!$E$9</f>
        <v>72.126584881688757</v>
      </c>
    </row>
    <row r="135" spans="1:14" x14ac:dyDescent="0.2">
      <c r="B135" s="52" t="s">
        <v>105</v>
      </c>
      <c r="C135" s="52" t="s">
        <v>103</v>
      </c>
      <c r="D135" s="63" t="s">
        <v>24</v>
      </c>
      <c r="E135" s="63">
        <v>198.89256182859685</v>
      </c>
      <c r="F135" s="63" t="s">
        <v>24</v>
      </c>
      <c r="H135" s="63">
        <f>E135/'Escalation Factors'!$C$7</f>
        <v>191.7</v>
      </c>
      <c r="K135" s="63">
        <f>H135*'Escalation Factors'!$C$9</f>
        <v>199.02833376584837</v>
      </c>
      <c r="N135" s="63">
        <f>K135*'Escalation Factors'!$E$9</f>
        <v>206.06060092130753</v>
      </c>
    </row>
    <row r="136" spans="1:14" x14ac:dyDescent="0.2">
      <c r="A136" s="52" t="s">
        <v>106</v>
      </c>
      <c r="D136" s="63" t="s">
        <v>24</v>
      </c>
      <c r="E136" s="63" t="s">
        <v>24</v>
      </c>
      <c r="F136" s="63" t="s">
        <v>24</v>
      </c>
      <c r="H136" s="63"/>
      <c r="K136" s="63"/>
      <c r="N136" s="63"/>
    </row>
    <row r="137" spans="1:14" x14ac:dyDescent="0.2">
      <c r="B137" s="52" t="s">
        <v>106</v>
      </c>
      <c r="C137" s="52" t="s">
        <v>31</v>
      </c>
      <c r="D137" s="63" t="s">
        <v>24</v>
      </c>
      <c r="E137" s="63">
        <v>165.74592510646781</v>
      </c>
      <c r="F137" s="63" t="s">
        <v>24</v>
      </c>
      <c r="H137" s="63">
        <f>E137/'Escalation Factors'!$C$7</f>
        <v>159.75204678741019</v>
      </c>
      <c r="K137" s="63">
        <f>H137*'Escalation Factors'!$C$9</f>
        <v>165.85906983715233</v>
      </c>
      <c r="N137" s="63">
        <f>K137*'Escalation Factors'!$E$9</f>
        <v>171.71936755045687</v>
      </c>
    </row>
    <row r="138" spans="1:14" x14ac:dyDescent="0.2">
      <c r="A138" s="52" t="s">
        <v>107</v>
      </c>
      <c r="D138" s="63" t="s">
        <v>24</v>
      </c>
      <c r="E138" s="63" t="s">
        <v>24</v>
      </c>
      <c r="F138" s="63" t="s">
        <v>24</v>
      </c>
      <c r="H138" s="63"/>
      <c r="K138" s="63"/>
      <c r="N138" s="63"/>
    </row>
    <row r="139" spans="1:14" x14ac:dyDescent="0.2">
      <c r="B139" s="52" t="s">
        <v>108</v>
      </c>
      <c r="C139" s="52" t="s">
        <v>19</v>
      </c>
      <c r="D139" s="63" t="s">
        <v>24</v>
      </c>
      <c r="E139" s="63">
        <v>2307.7309485261553</v>
      </c>
      <c r="F139" s="63" t="s">
        <v>24</v>
      </c>
      <c r="H139" s="63">
        <f>E139/'Escalation Factors'!$C$7</f>
        <v>2224.2763568690511</v>
      </c>
      <c r="K139" s="63">
        <f>H139*'Escalation Factors'!$C$9</f>
        <v>2309.3062970392216</v>
      </c>
      <c r="N139" s="63">
        <f>K139*'Escalation Factors'!$E$9</f>
        <v>2390.9010052764388</v>
      </c>
    </row>
    <row r="140" spans="1:14" x14ac:dyDescent="0.2">
      <c r="A140" s="52" t="s">
        <v>109</v>
      </c>
      <c r="D140" s="63" t="s">
        <v>24</v>
      </c>
      <c r="E140" s="63" t="s">
        <v>24</v>
      </c>
      <c r="F140" s="63" t="s">
        <v>24</v>
      </c>
      <c r="H140" s="63"/>
      <c r="K140" s="63"/>
      <c r="N140" s="63"/>
    </row>
    <row r="141" spans="1:14" x14ac:dyDescent="0.2">
      <c r="B141" s="52" t="s">
        <v>110</v>
      </c>
      <c r="C141" s="52" t="s">
        <v>19</v>
      </c>
      <c r="D141" s="63" t="s">
        <v>24</v>
      </c>
      <c r="E141" s="63">
        <v>2307.7309485261553</v>
      </c>
      <c r="F141" s="63" t="s">
        <v>24</v>
      </c>
      <c r="H141" s="63">
        <f>E141/'Escalation Factors'!$C$7</f>
        <v>2224.2763568690511</v>
      </c>
      <c r="K141" s="63">
        <f>H141*'Escalation Factors'!$C$9</f>
        <v>2309.3062970392216</v>
      </c>
      <c r="N141" s="63">
        <f>K141*'Escalation Factors'!$E$9</f>
        <v>2390.9010052764388</v>
      </c>
    </row>
    <row r="142" spans="1:14" x14ac:dyDescent="0.2">
      <c r="A142" s="52" t="s">
        <v>111</v>
      </c>
      <c r="D142" s="63" t="s">
        <v>24</v>
      </c>
      <c r="E142" s="63" t="s">
        <v>24</v>
      </c>
      <c r="F142" s="63" t="s">
        <v>24</v>
      </c>
      <c r="H142" s="63"/>
      <c r="K142" s="63"/>
      <c r="N142" s="63"/>
    </row>
    <row r="143" spans="1:14" x14ac:dyDescent="0.2">
      <c r="B143" s="52" t="s">
        <v>108</v>
      </c>
      <c r="C143" s="52" t="s">
        <v>19</v>
      </c>
      <c r="D143" s="63" t="s">
        <v>24</v>
      </c>
      <c r="E143" s="63">
        <v>2485.2487137973976</v>
      </c>
      <c r="F143" s="63" t="s">
        <v>24</v>
      </c>
      <c r="H143" s="63">
        <f>E143/'Escalation Factors'!$C$7</f>
        <v>2395.3745381666704</v>
      </c>
      <c r="K143" s="63">
        <f>H143*'Escalation Factors'!$C$9</f>
        <v>2486.9452429653156</v>
      </c>
      <c r="N143" s="63">
        <f>K143*'Escalation Factors'!$E$9</f>
        <v>2574.8164672207804</v>
      </c>
    </row>
    <row r="144" spans="1:14" x14ac:dyDescent="0.2">
      <c r="A144" s="52" t="s">
        <v>112</v>
      </c>
      <c r="D144" s="63" t="s">
        <v>24</v>
      </c>
      <c r="E144" s="63" t="s">
        <v>24</v>
      </c>
      <c r="F144" s="63" t="s">
        <v>24</v>
      </c>
      <c r="H144" s="63"/>
      <c r="K144" s="63"/>
      <c r="N144" s="63"/>
    </row>
    <row r="145" spans="1:14" x14ac:dyDescent="0.2">
      <c r="B145" s="52" t="s">
        <v>113</v>
      </c>
      <c r="C145" s="52" t="s">
        <v>19</v>
      </c>
      <c r="D145" s="63" t="s">
        <v>24</v>
      </c>
      <c r="E145" s="63">
        <v>2485.2487137973976</v>
      </c>
      <c r="F145" s="63" t="s">
        <v>24</v>
      </c>
      <c r="H145" s="63">
        <f>E145/'Escalation Factors'!$C$7</f>
        <v>2395.3745381666704</v>
      </c>
      <c r="K145" s="63">
        <f>H145*'Escalation Factors'!$C$9</f>
        <v>2486.9452429653156</v>
      </c>
      <c r="N145" s="63">
        <f>K145*'Escalation Factors'!$E$9</f>
        <v>2574.8164672207804</v>
      </c>
    </row>
    <row r="146" spans="1:14" x14ac:dyDescent="0.2">
      <c r="A146" s="52" t="s">
        <v>114</v>
      </c>
      <c r="D146" s="63" t="s">
        <v>24</v>
      </c>
      <c r="E146" s="63" t="s">
        <v>24</v>
      </c>
      <c r="F146" s="63" t="s">
        <v>24</v>
      </c>
      <c r="H146" s="63"/>
      <c r="K146" s="63"/>
      <c r="N146" s="63"/>
    </row>
    <row r="147" spans="1:14" x14ac:dyDescent="0.2">
      <c r="B147" s="52" t="s">
        <v>18</v>
      </c>
      <c r="C147" s="52" t="s">
        <v>19</v>
      </c>
      <c r="D147" s="63" t="s">
        <v>24</v>
      </c>
      <c r="E147" s="63">
        <v>356.2229403436308</v>
      </c>
      <c r="F147" s="63" t="s">
        <v>24</v>
      </c>
      <c r="H147" s="63">
        <f>E147/'Escalation Factors'!$C$7</f>
        <v>343.34083203535647</v>
      </c>
      <c r="K147" s="63">
        <f>H147*'Escalation Factors'!$C$9</f>
        <v>356.46611222627553</v>
      </c>
      <c r="N147" s="63">
        <f>K147*'Escalation Factors'!$E$9</f>
        <v>369.06112764750793</v>
      </c>
    </row>
    <row r="148" spans="1:14" x14ac:dyDescent="0.2">
      <c r="B148" s="52" t="s">
        <v>115</v>
      </c>
      <c r="C148" s="52" t="s">
        <v>19</v>
      </c>
      <c r="D148" s="63" t="s">
        <v>24</v>
      </c>
      <c r="E148" s="63">
        <v>445.27867542953851</v>
      </c>
      <c r="F148" s="63" t="s">
        <v>24</v>
      </c>
      <c r="H148" s="63">
        <f>E148/'Escalation Factors'!$C$7</f>
        <v>429.17604004419559</v>
      </c>
      <c r="K148" s="63">
        <f>H148*'Escalation Factors'!$C$9</f>
        <v>445.58264028284441</v>
      </c>
      <c r="N148" s="63">
        <f>K148*'Escalation Factors'!$E$9</f>
        <v>461.32640955938496</v>
      </c>
    </row>
    <row r="149" spans="1:14" x14ac:dyDescent="0.2">
      <c r="B149" s="52" t="s">
        <v>21</v>
      </c>
      <c r="C149" s="52" t="s">
        <v>19</v>
      </c>
      <c r="D149" s="63" t="s">
        <v>24</v>
      </c>
      <c r="E149" s="63">
        <v>623.39014560135388</v>
      </c>
      <c r="F149" s="63" t="s">
        <v>24</v>
      </c>
      <c r="H149" s="63">
        <f>E149/'Escalation Factors'!$C$7</f>
        <v>600.84645606187382</v>
      </c>
      <c r="K149" s="63">
        <f>H149*'Escalation Factors'!$C$9</f>
        <v>623.81569639598217</v>
      </c>
      <c r="N149" s="63">
        <f>K149*'Escalation Factors'!$E$9</f>
        <v>645.85697338313889</v>
      </c>
    </row>
    <row r="150" spans="1:14" x14ac:dyDescent="0.2">
      <c r="B150" s="52" t="s">
        <v>22</v>
      </c>
      <c r="C150" s="52" t="s">
        <v>19</v>
      </c>
      <c r="D150" s="63" t="s">
        <v>24</v>
      </c>
      <c r="E150" s="63">
        <v>712.44588068726159</v>
      </c>
      <c r="F150" s="63" t="s">
        <v>24</v>
      </c>
      <c r="H150" s="63">
        <f>E150/'Escalation Factors'!$C$7</f>
        <v>686.68166407071294</v>
      </c>
      <c r="K150" s="63">
        <f>H150*'Escalation Factors'!$C$9</f>
        <v>712.93222445255105</v>
      </c>
      <c r="N150" s="63">
        <f>K150*'Escalation Factors'!$E$9</f>
        <v>738.12225529501586</v>
      </c>
    </row>
    <row r="151" spans="1:14" x14ac:dyDescent="0.2">
      <c r="A151" s="52" t="s">
        <v>116</v>
      </c>
      <c r="D151" s="63" t="s">
        <v>24</v>
      </c>
      <c r="E151" s="63" t="s">
        <v>24</v>
      </c>
      <c r="F151" s="63" t="s">
        <v>24</v>
      </c>
      <c r="H151" s="63"/>
      <c r="K151" s="63"/>
      <c r="N151" s="63"/>
    </row>
    <row r="152" spans="1:14" x14ac:dyDescent="0.2">
      <c r="B152" s="52" t="s">
        <v>117</v>
      </c>
      <c r="C152" s="52" t="s">
        <v>19</v>
      </c>
      <c r="D152" s="63" t="s">
        <v>24</v>
      </c>
      <c r="E152" s="63">
        <v>356.2229403436308</v>
      </c>
      <c r="F152" s="63" t="s">
        <v>24</v>
      </c>
      <c r="H152" s="63">
        <f>E152/'Escalation Factors'!$C$7</f>
        <v>343.34083203535647</v>
      </c>
      <c r="K152" s="63">
        <f>H152*'Escalation Factors'!$C$9</f>
        <v>356.46611222627553</v>
      </c>
      <c r="N152" s="63">
        <f>K152*'Escalation Factors'!$E$9</f>
        <v>369.06112764750793</v>
      </c>
    </row>
    <row r="153" spans="1:14" x14ac:dyDescent="0.2">
      <c r="B153" s="52" t="s">
        <v>94</v>
      </c>
      <c r="C153" s="52" t="s">
        <v>19</v>
      </c>
      <c r="D153" s="63" t="s">
        <v>24</v>
      </c>
      <c r="E153" s="63">
        <v>445.27867542953851</v>
      </c>
      <c r="F153" s="63" t="s">
        <v>24</v>
      </c>
      <c r="H153" s="63">
        <f>E153/'Escalation Factors'!$C$7</f>
        <v>429.17604004419559</v>
      </c>
      <c r="K153" s="63">
        <f>H153*'Escalation Factors'!$C$9</f>
        <v>445.58264028284441</v>
      </c>
      <c r="N153" s="63">
        <f>K153*'Escalation Factors'!$E$9</f>
        <v>461.32640955938496</v>
      </c>
    </row>
    <row r="154" spans="1:14" x14ac:dyDescent="0.2">
      <c r="B154" s="52" t="s">
        <v>95</v>
      </c>
      <c r="C154" s="52" t="s">
        <v>19</v>
      </c>
      <c r="D154" s="63" t="s">
        <v>24</v>
      </c>
      <c r="E154" s="63">
        <v>801.50161577316931</v>
      </c>
      <c r="F154" s="63" t="s">
        <v>24</v>
      </c>
      <c r="H154" s="63">
        <f>E154/'Escalation Factors'!$C$7</f>
        <v>772.51687207955206</v>
      </c>
      <c r="K154" s="63">
        <f>H154*'Escalation Factors'!$C$9</f>
        <v>802.04875250911994</v>
      </c>
      <c r="N154" s="63">
        <f>K154*'Escalation Factors'!$E$9</f>
        <v>830.38753720689283</v>
      </c>
    </row>
    <row r="155" spans="1:14" x14ac:dyDescent="0.2">
      <c r="A155" s="52" t="s">
        <v>118</v>
      </c>
      <c r="D155" s="63" t="s">
        <v>24</v>
      </c>
      <c r="E155" s="63" t="s">
        <v>24</v>
      </c>
      <c r="F155" s="63" t="s">
        <v>24</v>
      </c>
      <c r="H155" s="63"/>
      <c r="K155" s="63"/>
      <c r="N155" s="63"/>
    </row>
    <row r="156" spans="1:14" x14ac:dyDescent="0.2">
      <c r="B156" s="52" t="s">
        <v>119</v>
      </c>
      <c r="C156" s="52" t="s">
        <v>19</v>
      </c>
      <c r="D156" s="63" t="s">
        <v>24</v>
      </c>
      <c r="E156" s="63">
        <v>534.33441051544617</v>
      </c>
      <c r="F156" s="63" t="s">
        <v>24</v>
      </c>
      <c r="H156" s="63">
        <f>E156/'Escalation Factors'!$C$7</f>
        <v>515.01124805303471</v>
      </c>
      <c r="K156" s="63">
        <f>H156*'Escalation Factors'!$C$9</f>
        <v>534.69916833941329</v>
      </c>
      <c r="N156" s="63">
        <f>K156*'Escalation Factors'!$E$9</f>
        <v>553.59169147126192</v>
      </c>
    </row>
  </sheetData>
  <mergeCells count="1">
    <mergeCell ref="D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90" zoomScaleNormal="90" workbookViewId="0">
      <selection activeCell="G6" sqref="G6"/>
    </sheetView>
  </sheetViews>
  <sheetFormatPr defaultRowHeight="14.25" x14ac:dyDescent="0.2"/>
  <cols>
    <col min="1" max="1" width="33.42578125" style="52" customWidth="1"/>
    <col min="2" max="2" width="26.7109375" style="52" customWidth="1"/>
    <col min="3" max="3" width="23.42578125" style="52" customWidth="1"/>
    <col min="4" max="9" width="17.85546875" style="52" customWidth="1"/>
    <col min="10" max="16384" width="9.140625" style="52"/>
  </cols>
  <sheetData>
    <row r="1" spans="1:9" x14ac:dyDescent="0.2">
      <c r="B1" s="203" t="s">
        <v>205</v>
      </c>
      <c r="C1" s="204"/>
      <c r="D1" s="203" t="s">
        <v>208</v>
      </c>
      <c r="E1" s="204"/>
      <c r="F1" s="203" t="s">
        <v>209</v>
      </c>
      <c r="G1" s="204"/>
      <c r="H1" s="203" t="s">
        <v>210</v>
      </c>
      <c r="I1" s="204"/>
    </row>
    <row r="2" spans="1:9" x14ac:dyDescent="0.2">
      <c r="B2" s="71"/>
      <c r="C2" s="72"/>
      <c r="D2" s="205" t="s">
        <v>133</v>
      </c>
      <c r="E2" s="206"/>
      <c r="F2" s="205" t="s">
        <v>136</v>
      </c>
      <c r="G2" s="206"/>
      <c r="H2" s="205" t="s">
        <v>137</v>
      </c>
      <c r="I2" s="206"/>
    </row>
    <row r="3" spans="1:9" ht="57" x14ac:dyDescent="0.2">
      <c r="A3" s="76" t="s">
        <v>196</v>
      </c>
      <c r="B3" s="65" t="s">
        <v>203</v>
      </c>
      <c r="C3" s="66" t="s">
        <v>204</v>
      </c>
      <c r="D3" s="65" t="s">
        <v>207</v>
      </c>
      <c r="E3" s="66" t="s">
        <v>206</v>
      </c>
      <c r="F3" s="65" t="s">
        <v>207</v>
      </c>
      <c r="G3" s="66" t="s">
        <v>206</v>
      </c>
      <c r="H3" s="65" t="s">
        <v>207</v>
      </c>
      <c r="I3" s="66" t="s">
        <v>206</v>
      </c>
    </row>
    <row r="4" spans="1:9" x14ac:dyDescent="0.2">
      <c r="A4" s="52" t="s">
        <v>197</v>
      </c>
      <c r="B4" s="73">
        <v>89.06</v>
      </c>
      <c r="C4" s="74">
        <v>121.72</v>
      </c>
      <c r="D4" s="67">
        <f>B4/'Escalation Factors'!$C$7</f>
        <v>85.8393186906262</v>
      </c>
      <c r="E4" s="68">
        <f>C4/'Escalation Factors'!$C$7</f>
        <v>117.31823344961846</v>
      </c>
      <c r="F4" s="67">
        <f>D4*'Escalation Factors'!$C$9</f>
        <v>89.120795882060406</v>
      </c>
      <c r="G4" s="68">
        <f>E4*'Escalation Factors'!$C$9</f>
        <v>121.80309089113396</v>
      </c>
      <c r="H4" s="67">
        <f>F4*'Escalation Factors'!$E$9</f>
        <v>92.269700532425986</v>
      </c>
      <c r="I4" s="68">
        <f>G4*'Escalation Factors'!$E$9</f>
        <v>126.10675891316964</v>
      </c>
    </row>
    <row r="5" spans="1:9" ht="28.5" x14ac:dyDescent="0.2">
      <c r="A5" s="64" t="s">
        <v>199</v>
      </c>
      <c r="B5" s="73">
        <v>138.35</v>
      </c>
      <c r="C5" s="74">
        <v>189.1</v>
      </c>
      <c r="D5" s="67">
        <f>B5/'Escalation Factors'!$C$7</f>
        <v>133.34684191385733</v>
      </c>
      <c r="E5" s="68">
        <f>C5/'Escalation Factors'!$C$7</f>
        <v>182.26156708283642</v>
      </c>
      <c r="F5" s="67">
        <f>D5*'Escalation Factors'!$C$9</f>
        <v>138.44444318754836</v>
      </c>
      <c r="G5" s="68">
        <f>E5*'Escalation Factors'!$C$9</f>
        <v>189.22908714684056</v>
      </c>
      <c r="H5" s="67">
        <f>F5*'Escalation Factors'!$E$9</f>
        <v>143.33610002988024</v>
      </c>
      <c r="I5" s="68">
        <f>G5*'Escalation Factors'!$E$9</f>
        <v>195.91511756884967</v>
      </c>
    </row>
    <row r="6" spans="1:9" ht="28.5" x14ac:dyDescent="0.2">
      <c r="A6" s="64" t="s">
        <v>198</v>
      </c>
      <c r="B6" s="73">
        <v>165.75</v>
      </c>
      <c r="C6" s="74">
        <v>217.57</v>
      </c>
      <c r="D6" s="67">
        <f>B6/'Escalation Factors'!$C$7</f>
        <v>159.75597432036034</v>
      </c>
      <c r="E6" s="68">
        <f>C6/'Escalation Factors'!$C$7</f>
        <v>209.70200502492185</v>
      </c>
      <c r="F6" s="67">
        <f>D6*'Escalation Factors'!$C$9</f>
        <v>165.86314751236819</v>
      </c>
      <c r="G6" s="68">
        <f>E6*'Escalation Factors'!$C$9</f>
        <v>217.71852189602379</v>
      </c>
      <c r="H6" s="67">
        <f>F6*'Escalation Factors'!$E$9</f>
        <v>171.72358930215142</v>
      </c>
      <c r="I6" s="68">
        <f>G6*'Escalation Factors'!$E$9</f>
        <v>225.41116937839567</v>
      </c>
    </row>
    <row r="7" spans="1:9" x14ac:dyDescent="0.2">
      <c r="A7" s="52" t="s">
        <v>200</v>
      </c>
      <c r="B7" s="73">
        <v>177.52</v>
      </c>
      <c r="C7" s="74">
        <v>234.09</v>
      </c>
      <c r="D7" s="67">
        <f>B7/'Escalation Factors'!$C$7</f>
        <v>171.10033521176692</v>
      </c>
      <c r="E7" s="68">
        <f>C7/'Escalation Factors'!$C$7</f>
        <v>225.62459142475507</v>
      </c>
      <c r="F7" s="67">
        <f>D7*'Escalation Factors'!$C$9</f>
        <v>177.6411821803656</v>
      </c>
      <c r="G7" s="68">
        <f>E7*'Escalation Factors'!$C$9</f>
        <v>234.24979910208307</v>
      </c>
      <c r="H7" s="67">
        <f>F7*'Escalation Factors'!$E$9</f>
        <v>183.91777721217446</v>
      </c>
      <c r="I7" s="68">
        <f>G7*'Escalation Factors'!$E$9</f>
        <v>242.52654612211541</v>
      </c>
    </row>
    <row r="8" spans="1:9" x14ac:dyDescent="0.2">
      <c r="A8" s="52" t="s">
        <v>201</v>
      </c>
      <c r="B8" s="73">
        <v>126.23</v>
      </c>
      <c r="C8" s="74">
        <v>163.54</v>
      </c>
      <c r="D8" s="67">
        <f>B8/'Escalation Factors'!$C$7</f>
        <v>121.66513809025089</v>
      </c>
      <c r="E8" s="68">
        <f>C8/'Escalation Factors'!$C$7</f>
        <v>157.62589466275551</v>
      </c>
      <c r="F8" s="67">
        <f>D8*'Escalation Factors'!$C$9</f>
        <v>126.31616959569374</v>
      </c>
      <c r="G8" s="68">
        <f>E8*'Escalation Factors'!$C$9</f>
        <v>163.65163887886993</v>
      </c>
      <c r="H8" s="67">
        <f>F8*'Escalation Factors'!$E$9</f>
        <v>130.77929820579533</v>
      </c>
      <c r="I8" s="68">
        <f>G8*'Escalation Factors'!$E$9</f>
        <v>169.43394144478938</v>
      </c>
    </row>
    <row r="9" spans="1:9" ht="28.5" x14ac:dyDescent="0.2">
      <c r="A9" s="64" t="s">
        <v>202</v>
      </c>
      <c r="B9" s="75">
        <v>126.23</v>
      </c>
      <c r="C9" s="76">
        <v>163.54</v>
      </c>
      <c r="D9" s="69">
        <f>B9/'Escalation Factors'!$C$7</f>
        <v>121.66513809025089</v>
      </c>
      <c r="E9" s="70">
        <f>C9/'Escalation Factors'!$C$7</f>
        <v>157.62589466275551</v>
      </c>
      <c r="F9" s="69">
        <f>D9*'Escalation Factors'!$C$9</f>
        <v>126.31616959569374</v>
      </c>
      <c r="G9" s="70">
        <f>E9*'Escalation Factors'!$C$9</f>
        <v>163.65163887886993</v>
      </c>
      <c r="H9" s="69">
        <f>F9*'Escalation Factors'!$E$9</f>
        <v>130.77929820579533</v>
      </c>
      <c r="I9" s="70">
        <f>G9*'Escalation Factors'!$E$9</f>
        <v>169.43394144478938</v>
      </c>
    </row>
  </sheetData>
  <mergeCells count="7">
    <mergeCell ref="B1:C1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15" sqref="E15"/>
    </sheetView>
  </sheetViews>
  <sheetFormatPr defaultRowHeight="14.25" x14ac:dyDescent="0.2"/>
  <cols>
    <col min="1" max="1" width="9.140625" style="52"/>
    <col min="2" max="2" width="9.28515625" style="52" bestFit="1" customWidth="1"/>
    <col min="3" max="3" width="10.28515625" style="52" bestFit="1" customWidth="1"/>
    <col min="4" max="4" width="9.140625" style="52"/>
    <col min="5" max="5" width="10.28515625" style="52" bestFit="1" customWidth="1"/>
    <col min="6" max="8" width="9.140625" style="52"/>
    <col min="9" max="9" width="9.28515625" style="52" bestFit="1" customWidth="1"/>
    <col min="10" max="16384" width="9.140625" style="52"/>
  </cols>
  <sheetData>
    <row r="1" spans="1:9" x14ac:dyDescent="0.2">
      <c r="A1" s="1" t="s">
        <v>120</v>
      </c>
    </row>
    <row r="3" spans="1:9" x14ac:dyDescent="0.2">
      <c r="B3" s="52" t="s">
        <v>121</v>
      </c>
      <c r="E3" s="52" t="s">
        <v>122</v>
      </c>
    </row>
    <row r="4" spans="1:9" x14ac:dyDescent="0.2">
      <c r="A4" s="52" t="s">
        <v>123</v>
      </c>
      <c r="C4" s="86">
        <v>3.7519884343228373E-2</v>
      </c>
    </row>
    <row r="5" spans="1:9" x14ac:dyDescent="0.2">
      <c r="A5" s="52" t="s">
        <v>124</v>
      </c>
      <c r="C5" s="2">
        <v>2.3800000000000002E-2</v>
      </c>
      <c r="E5" s="3"/>
      <c r="F5" s="3"/>
      <c r="I5" s="3"/>
    </row>
    <row r="6" spans="1:9" x14ac:dyDescent="0.2">
      <c r="A6" s="52" t="s">
        <v>125</v>
      </c>
      <c r="C6" s="4">
        <f>1-(1+C4)/(1+C5)</f>
        <v>-1.3400941925403531E-2</v>
      </c>
      <c r="E6" s="3"/>
      <c r="F6" s="3"/>
      <c r="I6" s="5"/>
    </row>
    <row r="7" spans="1:9" x14ac:dyDescent="0.2">
      <c r="C7" s="4">
        <f>1+C4</f>
        <v>1.0375198843432283</v>
      </c>
      <c r="E7" s="3"/>
      <c r="F7" s="3"/>
      <c r="I7" s="5"/>
    </row>
    <row r="9" spans="1:9" x14ac:dyDescent="0.2">
      <c r="A9" s="52" t="s">
        <v>126</v>
      </c>
      <c r="C9" s="86">
        <f>(1+B12)*(1-B15)</f>
        <v>1.0382281364937318</v>
      </c>
      <c r="E9" s="86">
        <f>(1+E12)*(1-E15)</f>
        <v>1.0353329951690819</v>
      </c>
    </row>
    <row r="10" spans="1:9" x14ac:dyDescent="0.2">
      <c r="A10" s="87"/>
      <c r="B10" s="87"/>
      <c r="C10" s="87"/>
      <c r="D10" s="87"/>
      <c r="E10" s="87"/>
      <c r="F10" s="87"/>
    </row>
    <row r="11" spans="1:9" x14ac:dyDescent="0.2">
      <c r="B11" s="52" t="s">
        <v>127</v>
      </c>
      <c r="E11" s="52" t="s">
        <v>128</v>
      </c>
    </row>
    <row r="12" spans="1:9" x14ac:dyDescent="0.2">
      <c r="A12" s="1" t="s">
        <v>129</v>
      </c>
      <c r="B12" s="88">
        <f>'[1]Base of each index 2011-12 =100'!$H$125</f>
        <v>2.4498886414253906E-2</v>
      </c>
      <c r="E12" s="88">
        <f>'[1]Base of each index 2011-12 =100'!$H$129</f>
        <v>2.4879227053139941E-2</v>
      </c>
    </row>
    <row r="14" spans="1:9" x14ac:dyDescent="0.2">
      <c r="A14" s="1" t="s">
        <v>130</v>
      </c>
    </row>
    <row r="15" spans="1:9" x14ac:dyDescent="0.2">
      <c r="B15" s="89">
        <f>C6</f>
        <v>-1.3400941925403531E-2</v>
      </c>
      <c r="E15" s="90">
        <v>-1.0200000000000001E-2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ANS Fee Pricelist</vt:lpstr>
      <vt:lpstr>ANS Services Pricelist</vt:lpstr>
      <vt:lpstr>ANS Fees $1516</vt:lpstr>
      <vt:lpstr>Labour Rates $1516</vt:lpstr>
      <vt:lpstr>Escalation Factors</vt:lpstr>
    </vt:vector>
  </TitlesOfParts>
  <Company>Essential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Voltz</dc:creator>
  <cp:lastModifiedBy>Moffitt, Shannon</cp:lastModifiedBy>
  <cp:lastPrinted>2015-05-15T06:40:56Z</cp:lastPrinted>
  <dcterms:created xsi:type="dcterms:W3CDTF">2015-05-13T05:32:06Z</dcterms:created>
  <dcterms:modified xsi:type="dcterms:W3CDTF">2015-06-03T00:48:29Z</dcterms:modified>
</cp:coreProperties>
</file>