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940" windowHeight="9855"/>
  </bookViews>
  <sheets>
    <sheet name="MSC Price List" sheetId="5" r:id="rId1"/>
    <sheet name="Metering Fee $1516" sheetId="1" r:id="rId2"/>
    <sheet name="Escalation Factors" sheetId="3" r:id="rId3"/>
  </sheets>
  <definedNames>
    <definedName name="_xlnm.Print_Area" localSheetId="0">'MSC Price List'!$A$3:$L$23</definedName>
  </definedNames>
  <calcPr calcId="145621" calcOnSave="0"/>
</workbook>
</file>

<file path=xl/calcChain.xml><?xml version="1.0" encoding="utf-8"?>
<calcChain xmlns="http://schemas.openxmlformats.org/spreadsheetml/2006/main">
  <c r="C5" i="3" l="1"/>
  <c r="E8" i="3"/>
  <c r="C8" i="3"/>
  <c r="D37" i="1" l="1"/>
  <c r="E37" i="1" s="1"/>
  <c r="F37" i="1" s="1"/>
  <c r="D17" i="5" s="1"/>
  <c r="D38" i="1"/>
  <c r="E38" i="1" s="1"/>
  <c r="F38" i="1" s="1"/>
  <c r="D18" i="5" s="1"/>
  <c r="D39" i="1"/>
  <c r="E39" i="1" s="1"/>
  <c r="F39" i="1" s="1"/>
  <c r="D19" i="5" s="1"/>
  <c r="D40" i="1"/>
  <c r="E40" i="1" s="1"/>
  <c r="F40" i="1" s="1"/>
  <c r="D20" i="5" s="1"/>
  <c r="D41" i="1"/>
  <c r="E41" i="1" s="1"/>
  <c r="F41" i="1" s="1"/>
  <c r="D21" i="5" s="1"/>
  <c r="D42" i="1"/>
  <c r="E42" i="1" s="1"/>
  <c r="F42" i="1" s="1"/>
  <c r="D22" i="5" s="1"/>
  <c r="D28" i="1" l="1"/>
  <c r="E28" i="1" s="1"/>
  <c r="F28" i="1" s="1"/>
  <c r="D27" i="1"/>
  <c r="E27" i="1" s="1"/>
  <c r="F27" i="1" s="1"/>
  <c r="L13" i="5" s="1"/>
  <c r="D26" i="1"/>
  <c r="E26" i="1" s="1"/>
  <c r="F26" i="1" s="1"/>
  <c r="D25" i="1"/>
  <c r="E25" i="1" s="1"/>
  <c r="F25" i="1" s="1"/>
  <c r="L12" i="5" s="1"/>
  <c r="D24" i="1"/>
  <c r="E24" i="1" s="1"/>
  <c r="F24" i="1" s="1"/>
  <c r="D23" i="1"/>
  <c r="E23" i="1" s="1"/>
  <c r="F23" i="1" s="1"/>
  <c r="D22" i="1"/>
  <c r="E22" i="1" s="1"/>
  <c r="F22" i="1" s="1"/>
  <c r="D21" i="1"/>
  <c r="E21" i="1" s="1"/>
  <c r="F21" i="1" s="1"/>
  <c r="D18" i="1"/>
  <c r="E18" i="1" s="1"/>
  <c r="F18" i="1" s="1"/>
  <c r="I13" i="5" s="1"/>
  <c r="D17" i="1"/>
  <c r="E17" i="1" s="1"/>
  <c r="F17" i="1" s="1"/>
  <c r="F13" i="5" s="1"/>
  <c r="D16" i="1"/>
  <c r="E16" i="1" s="1"/>
  <c r="F16" i="1" s="1"/>
  <c r="I12" i="5" s="1"/>
  <c r="D15" i="1"/>
  <c r="E15" i="1" s="1"/>
  <c r="F15" i="1" s="1"/>
  <c r="F12" i="5" s="1"/>
  <c r="D14" i="1"/>
  <c r="E14" i="1" s="1"/>
  <c r="F14" i="1" s="1"/>
  <c r="I11" i="5" s="1"/>
  <c r="D13" i="1"/>
  <c r="E13" i="1" s="1"/>
  <c r="F13" i="1" s="1"/>
  <c r="F11" i="5" s="1"/>
  <c r="D12" i="1"/>
  <c r="E12" i="1" s="1"/>
  <c r="F12" i="1" s="1"/>
  <c r="I10" i="5" s="1"/>
  <c r="D11" i="1"/>
  <c r="E11" i="1" s="1"/>
  <c r="F11" i="1" s="1"/>
  <c r="F10" i="5" s="1"/>
  <c r="D10" i="1"/>
  <c r="E10" i="1" s="1"/>
  <c r="F10" i="1" s="1"/>
  <c r="I9" i="5" s="1"/>
  <c r="D9" i="1"/>
  <c r="E9" i="1" s="1"/>
  <c r="F9" i="1" s="1"/>
  <c r="F9" i="5" s="1"/>
  <c r="D8" i="1"/>
  <c r="E8" i="1" s="1"/>
  <c r="F8" i="1" s="1"/>
  <c r="I8" i="5" s="1"/>
  <c r="D7" i="1"/>
  <c r="E7" i="1" s="1"/>
  <c r="F7" i="1" s="1"/>
  <c r="F8" i="5" s="1"/>
  <c r="L8" i="5" l="1"/>
  <c r="L10" i="5"/>
  <c r="L9" i="5"/>
  <c r="L11" i="5"/>
</calcChain>
</file>

<file path=xl/sharedStrings.xml><?xml version="1.0" encoding="utf-8"?>
<sst xmlns="http://schemas.openxmlformats.org/spreadsheetml/2006/main" count="140" uniqueCount="95">
  <si>
    <t>Residential Anytime</t>
  </si>
  <si>
    <t>Residential TOU</t>
  </si>
  <si>
    <t>Controlled Load</t>
  </si>
  <si>
    <t>Solar (Gross meter only)</t>
  </si>
  <si>
    <t>Tariff class</t>
  </si>
  <si>
    <t>Costs</t>
  </si>
  <si>
    <t>Existing customers</t>
  </si>
  <si>
    <t>Residential anytime</t>
  </si>
  <si>
    <t>Non–capital</t>
  </si>
  <si>
    <t>Capital</t>
  </si>
  <si>
    <t>Small business anytime</t>
  </si>
  <si>
    <t>Small business TOU</t>
  </si>
  <si>
    <t>Controlled load</t>
  </si>
  <si>
    <t>New customers</t>
  </si>
  <si>
    <t>Anytime customers</t>
  </si>
  <si>
    <t>TOU customers</t>
  </si>
  <si>
    <t>Solar additions</t>
  </si>
  <si>
    <t>$2013/14 to $2014/15</t>
  </si>
  <si>
    <t>$2014/15 to $2015/16</t>
  </si>
  <si>
    <t>AER Final Determination</t>
  </si>
  <si>
    <t>$ nominal</t>
  </si>
  <si>
    <t>Less AER Esclators</t>
  </si>
  <si>
    <t>$2013-14</t>
  </si>
  <si>
    <t>2015/16 charges</t>
  </si>
  <si>
    <t>Plus 14/15 Escalators</t>
  </si>
  <si>
    <t>Plus 15/16 Escalators</t>
  </si>
  <si>
    <t>$2014/15</t>
  </si>
  <si>
    <t>$2015/16</t>
  </si>
  <si>
    <t>Pre-30 June Connections - Maintenance</t>
  </si>
  <si>
    <t>Pre-30 June Connections - Capital</t>
  </si>
  <si>
    <t>Post-1 July Connections - New Meters -  Maintenance</t>
  </si>
  <si>
    <t>Metering Service Charge Tariff Class</t>
  </si>
  <si>
    <t>Applicable Network Tariffs</t>
  </si>
  <si>
    <t>MSC Tariff</t>
  </si>
  <si>
    <t>Bill Print Description</t>
  </si>
  <si>
    <t>Annual Charge</t>
  </si>
  <si>
    <t>BLNN2AU</t>
  </si>
  <si>
    <t>BLNM1NC</t>
  </si>
  <si>
    <t>MSC MAINT - ANYTIME</t>
  </si>
  <si>
    <t>BLNM1CA</t>
  </si>
  <si>
    <t>MSC CAPITAL - ANYTIME</t>
  </si>
  <si>
    <t>BLNM1NM</t>
  </si>
  <si>
    <t>MSC NM MAINT - ANYTIME</t>
  </si>
  <si>
    <t>BLNT3AU</t>
  </si>
  <si>
    <t>BLNM2NC</t>
  </si>
  <si>
    <t>MSC MAINT - TOU</t>
  </si>
  <si>
    <t>BLNM2CA</t>
  </si>
  <si>
    <t>MSC CAPITAL - TOU</t>
  </si>
  <si>
    <t>BLNM2NM</t>
  </si>
  <si>
    <t>MSC NM MAINT - TOU</t>
  </si>
  <si>
    <t>Small Business Anytime</t>
  </si>
  <si>
    <t>BLNN1AU</t>
  </si>
  <si>
    <t xml:space="preserve">Small Business TOU </t>
  </si>
  <si>
    <t xml:space="preserve">BLNT2AU
BLNT1AO
</t>
  </si>
  <si>
    <t>BLNC1AU
BLNC2AU</t>
  </si>
  <si>
    <t>BLNM3NC</t>
  </si>
  <si>
    <t>MSC MAINT - CONTROLLED LOAD</t>
  </si>
  <si>
    <t>BLNM3CA</t>
  </si>
  <si>
    <t>MSC CAPITAL - CONTROLLED LOAD</t>
  </si>
  <si>
    <t>BLNM3NM</t>
  </si>
  <si>
    <t>MSC NM MAINT - CONTROLLED LOAD</t>
  </si>
  <si>
    <t>Solar</t>
  </si>
  <si>
    <t xml:space="preserve">BLNE3AU
BLNE4AU
BLNE13AU
BLNE14AU
BLNE20AU
BLNE21AU
</t>
  </si>
  <si>
    <t>BLNM4NC</t>
  </si>
  <si>
    <t>MSC MAINT - SOLAR</t>
  </si>
  <si>
    <t>BLNM4CA</t>
  </si>
  <si>
    <t>MSC CAPITAL - SOLAR</t>
  </si>
  <si>
    <t>BLNM4NM</t>
  </si>
  <si>
    <t>MSC NM MAINT - SOLAR</t>
  </si>
  <si>
    <t>Metering Service Charge</t>
  </si>
  <si>
    <t>Effective from 1 July 2015</t>
  </si>
  <si>
    <t>Charge Effective 1 July 2015</t>
  </si>
  <si>
    <t xml:space="preserve">Upfront capital charge </t>
  </si>
  <si>
    <t>Single Phase Accumulation</t>
  </si>
  <si>
    <t>Three Phase Accumulation</t>
  </si>
  <si>
    <t>Single Phase TOU</t>
  </si>
  <si>
    <t>Single Phase 2 element (TOU)</t>
  </si>
  <si>
    <t>Three Phase TOU</t>
  </si>
  <si>
    <t>Three Phase CT</t>
  </si>
  <si>
    <t xml:space="preserve">Approved charges </t>
  </si>
  <si>
    <t>($2014-15)</t>
  </si>
  <si>
    <t>Final Decision</t>
  </si>
  <si>
    <t>Meter type</t>
  </si>
  <si>
    <t>Charge per meter</t>
  </si>
  <si>
    <t>Single phase accumulation</t>
  </si>
  <si>
    <t>Three phase accumulation</t>
  </si>
  <si>
    <t>Single phase TOU</t>
  </si>
  <si>
    <t>Single phase 2 element (TOU)</t>
  </si>
  <si>
    <t>Three phase TOU</t>
  </si>
  <si>
    <t>Three phase CT</t>
  </si>
  <si>
    <t>Upfront Meter Fees $2015-16</t>
  </si>
  <si>
    <t>MSC Rate Table - $2015-16</t>
  </si>
  <si>
    <t>Escalation for Metering</t>
  </si>
  <si>
    <t>AER used CPI of</t>
  </si>
  <si>
    <t>Actual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</si>
</sst>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#,##0.0,,_ ;\(#,##0.0,,\)"/>
    <numFmt numFmtId="170" formatCode="0.0%"/>
    <numFmt numFmtId="171" formatCode="&quot;$&quot;#,##0.00"/>
    <numFmt numFmtId="172" formatCode="_(#,##0.00_);_(\(#,##0.00\);_(&quot;-&quot;??_);_(@_)"/>
    <numFmt numFmtId="173" formatCode="_(* #,##0_);_(* \(#,##0\);_(* &quot;-&quot;?_);_(@_)"/>
    <numFmt numFmtId="174" formatCode="#,##0,;\-#,##0,"/>
    <numFmt numFmtId="175" formatCode="#,##0;[Red]\(#,##0\)"/>
    <numFmt numFmtId="176" formatCode="0.000%"/>
  </numFmts>
  <fonts count="7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64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2"/>
      <name val="Tms Rmn"/>
    </font>
    <font>
      <sz val="10"/>
      <name val="Franklin Gothic Book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name val="Franklin Gothic Book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43"/>
      <name val="Arial"/>
      <family val="2"/>
    </font>
    <font>
      <b/>
      <sz val="8"/>
      <color indexed="8"/>
      <name val="Tahom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7"/>
      <name val="Small Fonts"/>
      <family val="2"/>
    </font>
    <font>
      <sz val="10"/>
      <name val="Helvetica"/>
    </font>
    <font>
      <b/>
      <i/>
      <sz val="16"/>
      <name val="Helv"/>
    </font>
    <font>
      <sz val="9"/>
      <color theme="1"/>
      <name val="Calibri"/>
      <family val="2"/>
      <scheme val="minor"/>
    </font>
    <font>
      <sz val="10"/>
      <name val="Arial Unicode MS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8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8"/>
      <color rgb="FFFFFFFF"/>
      <name val="Arial"/>
      <family val="2"/>
    </font>
    <font>
      <u/>
      <sz val="8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rgb="FFFFFFFF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E5E5E6"/>
        <bgColor indexed="64"/>
      </patternFill>
    </fill>
    <fill>
      <patternFill patternType="solid">
        <fgColor rgb="FFCCCBCD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FFFFFF"/>
      </bottom>
      <diagonal/>
    </border>
    <border>
      <left/>
      <right style="thick">
        <color rgb="FFFFFFFF"/>
      </right>
      <top style="medium">
        <color indexed="64"/>
      </top>
      <bottom style="thick">
        <color rgb="FFFFFFFF"/>
      </bottom>
      <diagonal/>
    </border>
    <border>
      <left style="thin">
        <color indexed="64"/>
      </left>
      <right/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 style="thick">
        <color rgb="FFFFFFFF"/>
      </top>
      <bottom style="thick">
        <color rgb="FFFFFFF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ck">
        <color rgb="FFFFFFFF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7">
    <xf numFmtId="0" fontId="0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4" borderId="0" applyNumberFormat="0" applyFont="0" applyBorder="0" applyAlignment="0">
      <alignment vertical="center"/>
    </xf>
    <xf numFmtId="166" fontId="6" fillId="0" borderId="0" applyFont="0" applyFill="0" applyBorder="0" applyAlignment="0" applyProtection="0"/>
    <xf numFmtId="0" fontId="9" fillId="0" borderId="0"/>
    <xf numFmtId="0" fontId="2" fillId="0" borderId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14" fillId="0" borderId="0" applyNumberFormat="0" applyFont="0" applyFill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2" fillId="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41" fontId="6" fillId="5" borderId="0" applyNumberFormat="0" applyFont="0" applyBorder="0" applyAlignment="0">
      <alignment horizontal="right"/>
    </xf>
    <xf numFmtId="0" fontId="18" fillId="0" borderId="0" applyNumberFormat="0" applyFill="0" applyBorder="0" applyAlignment="0" applyProtection="0"/>
    <xf numFmtId="0" fontId="19" fillId="0" borderId="0"/>
    <xf numFmtId="171" fontId="13" fillId="0" borderId="0" applyFill="0"/>
    <xf numFmtId="171" fontId="13" fillId="0" borderId="0">
      <alignment horizontal="center"/>
    </xf>
    <xf numFmtId="0" fontId="13" fillId="0" borderId="0" applyFill="0">
      <alignment horizontal="center"/>
    </xf>
    <xf numFmtId="171" fontId="20" fillId="0" borderId="8" applyFill="0"/>
    <xf numFmtId="0" fontId="6" fillId="0" borderId="0" applyFont="0" applyAlignment="0"/>
    <xf numFmtId="0" fontId="21" fillId="0" borderId="0" applyFill="0">
      <alignment vertical="top"/>
    </xf>
    <xf numFmtId="0" fontId="20" fillId="0" borderId="0" applyFill="0">
      <alignment horizontal="left" vertical="top"/>
    </xf>
    <xf numFmtId="171" fontId="8" fillId="0" borderId="6" applyFill="0"/>
    <xf numFmtId="0" fontId="6" fillId="0" borderId="0" applyNumberFormat="0" applyFont="0" applyAlignment="0"/>
    <xf numFmtId="0" fontId="21" fillId="0" borderId="0" applyFill="0">
      <alignment wrapText="1"/>
    </xf>
    <xf numFmtId="0" fontId="20" fillId="0" borderId="0" applyFill="0">
      <alignment horizontal="left" vertical="top" wrapText="1"/>
    </xf>
    <xf numFmtId="171" fontId="22" fillId="0" borderId="0" applyFill="0"/>
    <xf numFmtId="0" fontId="23" fillId="0" borderId="0" applyNumberFormat="0" applyFont="0" applyAlignment="0">
      <alignment horizontal="center"/>
    </xf>
    <xf numFmtId="0" fontId="24" fillId="0" borderId="0" applyFill="0">
      <alignment vertical="top" wrapText="1"/>
    </xf>
    <xf numFmtId="0" fontId="8" fillId="0" borderId="0" applyFill="0">
      <alignment horizontal="left" vertical="top" wrapText="1"/>
    </xf>
    <xf numFmtId="171" fontId="6" fillId="0" borderId="0" applyFill="0"/>
    <xf numFmtId="0" fontId="23" fillId="0" borderId="0" applyNumberFormat="0" applyFont="0" applyAlignment="0">
      <alignment horizontal="center"/>
    </xf>
    <xf numFmtId="0" fontId="25" fillId="0" borderId="0" applyFill="0">
      <alignment vertical="center" wrapText="1"/>
    </xf>
    <xf numFmtId="0" fontId="26" fillId="0" borderId="0">
      <alignment horizontal="left" vertical="center" wrapText="1"/>
    </xf>
    <xf numFmtId="171" fontId="11" fillId="0" borderId="0" applyFill="0"/>
    <xf numFmtId="0" fontId="23" fillId="0" borderId="0" applyNumberFormat="0" applyFont="0" applyAlignment="0">
      <alignment horizontal="center"/>
    </xf>
    <xf numFmtId="0" fontId="2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28" fillId="0" borderId="0" applyFill="0"/>
    <xf numFmtId="0" fontId="23" fillId="0" borderId="0" applyNumberFormat="0" applyFont="0" applyAlignment="0">
      <alignment horizontal="center"/>
    </xf>
    <xf numFmtId="0" fontId="29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171" fontId="31" fillId="0" borderId="0" applyFill="0"/>
    <xf numFmtId="0" fontId="23" fillId="0" borderId="0" applyNumberFormat="0" applyFont="0" applyAlignment="0">
      <alignment horizontal="center"/>
    </xf>
    <xf numFmtId="0" fontId="32" fillId="0" borderId="0">
      <alignment horizontal="center" wrapText="1"/>
    </xf>
    <xf numFmtId="0" fontId="28" fillId="0" borderId="0" applyFill="0">
      <alignment horizontal="center" wrapText="1"/>
    </xf>
    <xf numFmtId="0" fontId="33" fillId="25" borderId="9" applyNumberFormat="0" applyAlignment="0" applyProtection="0"/>
    <xf numFmtId="0" fontId="34" fillId="26" borderId="10" applyNumberFormat="0" applyAlignment="0" applyProtection="0"/>
    <xf numFmtId="172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9" borderId="0" applyNumberFormat="0" applyBorder="0" applyAlignment="0" applyProtection="0"/>
    <xf numFmtId="0" fontId="40" fillId="27" borderId="0"/>
    <xf numFmtId="38" fontId="13" fillId="5" borderId="0" applyNumberFormat="0" applyBorder="0" applyAlignment="0" applyProtection="0"/>
    <xf numFmtId="170" fontId="6" fillId="28" borderId="4" applyNumberFormat="0" applyFont="0" applyBorder="0" applyAlignment="0" applyProtection="0"/>
    <xf numFmtId="170" fontId="6" fillId="28" borderId="4" applyNumberFormat="0" applyFont="0" applyBorder="0" applyAlignment="0" applyProtection="0"/>
    <xf numFmtId="37" fontId="41" fillId="0" borderId="5">
      <alignment vertical="center"/>
    </xf>
    <xf numFmtId="0" fontId="8" fillId="0" borderId="5" applyNumberFormat="0" applyAlignment="0" applyProtection="0">
      <alignment horizontal="left" vertical="center"/>
    </xf>
    <xf numFmtId="0" fontId="8" fillId="0" borderId="7">
      <alignment horizontal="left" vertical="center"/>
    </xf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</xf>
    <xf numFmtId="165" fontId="11" fillId="5" borderId="0" applyFont="0" applyBorder="0" applyAlignment="0"/>
    <xf numFmtId="165" fontId="11" fillId="5" borderId="0" applyFont="0" applyBorder="0" applyAlignment="0"/>
    <xf numFmtId="165" fontId="11" fillId="5" borderId="0" applyFont="0" applyBorder="0" applyAlignment="0"/>
    <xf numFmtId="170" fontId="11" fillId="5" borderId="0" applyFont="0" applyBorder="0" applyAlignment="0"/>
    <xf numFmtId="170" fontId="11" fillId="5" borderId="0" applyFont="0" applyBorder="0" applyAlignment="0"/>
    <xf numFmtId="170" fontId="11" fillId="5" borderId="0" applyFont="0" applyBorder="0" applyAlignment="0"/>
    <xf numFmtId="172" fontId="47" fillId="5" borderId="0">
      <protection locked="0"/>
    </xf>
    <xf numFmtId="10" fontId="13" fillId="29" borderId="4" applyNumberFormat="0" applyBorder="0" applyAlignment="0" applyProtection="0"/>
    <xf numFmtId="0" fontId="48" fillId="12" borderId="9" applyNumberFormat="0" applyAlignment="0" applyProtection="0"/>
    <xf numFmtId="0" fontId="48" fillId="12" borderId="9" applyNumberFormat="0" applyAlignment="0" applyProtection="0"/>
    <xf numFmtId="0" fontId="48" fillId="12" borderId="9" applyNumberFormat="0" applyAlignment="0" applyProtection="0"/>
    <xf numFmtId="41" fontId="6" fillId="30" borderId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41" fontId="6" fillId="30" borderId="0" applyFont="0" applyBorder="0" applyAlignment="0">
      <alignment horizontal="right"/>
      <protection locked="0"/>
    </xf>
    <xf numFmtId="41" fontId="6" fillId="30" borderId="0" applyFont="0" applyBorder="0" applyAlignment="0">
      <alignment horizontal="right"/>
      <protection locked="0"/>
    </xf>
    <xf numFmtId="10" fontId="6" fillId="30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6" borderId="0" applyFont="0" applyBorder="0">
      <alignment horizontal="right"/>
      <protection locked="0"/>
    </xf>
    <xf numFmtId="10" fontId="6" fillId="30" borderId="0" applyFont="0" applyBorder="0">
      <alignment horizontal="right"/>
      <protection locked="0"/>
    </xf>
    <xf numFmtId="10" fontId="6" fillId="30" borderId="0" applyFont="0" applyBorder="0">
      <alignment horizontal="right"/>
      <protection locked="0"/>
    </xf>
    <xf numFmtId="3" fontId="6" fillId="6" borderId="0" applyNumberFormat="0" applyFont="0" applyBorder="0" applyAlignment="0">
      <alignment horizontal="right"/>
      <protection locked="0"/>
    </xf>
    <xf numFmtId="10" fontId="11" fillId="31" borderId="0" applyBorder="0" applyAlignment="0">
      <protection locked="0"/>
    </xf>
    <xf numFmtId="173" fontId="6" fillId="28" borderId="0" applyFont="0" applyBorder="0">
      <alignment horizontal="right"/>
      <protection locked="0"/>
    </xf>
    <xf numFmtId="173" fontId="6" fillId="28" borderId="0" applyFont="0" applyBorder="0">
      <alignment horizontal="right"/>
      <protection locked="0"/>
    </xf>
    <xf numFmtId="173" fontId="6" fillId="28" borderId="0" applyFont="0" applyBorder="0">
      <alignment horizontal="right"/>
      <protection locked="0"/>
    </xf>
    <xf numFmtId="10" fontId="7" fillId="28" borderId="0" applyFont="0" applyBorder="0" applyAlignment="0">
      <alignment horizontal="left"/>
      <protection locked="0"/>
    </xf>
    <xf numFmtId="41" fontId="6" fillId="28" borderId="0" applyFont="0" applyBorder="0">
      <alignment horizontal="right"/>
      <protection locked="0"/>
    </xf>
    <xf numFmtId="41" fontId="6" fillId="29" borderId="0" applyFont="0" applyBorder="0">
      <alignment horizontal="right"/>
      <protection locked="0"/>
    </xf>
    <xf numFmtId="41" fontId="6" fillId="29" borderId="0" applyFont="0" applyBorder="0">
      <alignment horizontal="right"/>
      <protection locked="0"/>
    </xf>
    <xf numFmtId="41" fontId="6" fillId="29" borderId="0" applyFont="0" applyBorder="0">
      <alignment horizontal="right"/>
      <protection locked="0"/>
    </xf>
    <xf numFmtId="9" fontId="7" fillId="29" borderId="0" applyFont="0" applyBorder="0">
      <alignment horizontal="right"/>
      <protection locked="0"/>
    </xf>
    <xf numFmtId="165" fontId="6" fillId="29" borderId="0" applyFont="0" applyBorder="0">
      <alignment horizontal="right"/>
      <protection locked="0"/>
    </xf>
    <xf numFmtId="0" fontId="49" fillId="0" borderId="14" applyNumberFormat="0" applyFill="0" applyAlignment="0" applyProtection="0"/>
    <xf numFmtId="0" fontId="50" fillId="32" borderId="0" applyNumberFormat="0" applyBorder="0" applyAlignment="0" applyProtection="0"/>
    <xf numFmtId="37" fontId="51" fillId="0" borderId="0"/>
    <xf numFmtId="168" fontId="11" fillId="5" borderId="3" applyNumberFormat="0" applyFont="0" applyBorder="0" applyAlignment="0">
      <alignment horizontal="right"/>
    </xf>
    <xf numFmtId="174" fontId="52" fillId="0" borderId="0"/>
    <xf numFmtId="0" fontId="53" fillId="0" borderId="0"/>
    <xf numFmtId="0" fontId="6" fillId="0" borderId="0"/>
    <xf numFmtId="0" fontId="5" fillId="0" borderId="0"/>
    <xf numFmtId="0" fontId="54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37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top"/>
    </xf>
    <xf numFmtId="0" fontId="37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6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35" fillId="0" borderId="0"/>
    <xf numFmtId="0" fontId="2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37" fillId="0" borderId="0"/>
    <xf numFmtId="0" fontId="6" fillId="0" borderId="0"/>
    <xf numFmtId="0" fontId="2" fillId="0" borderId="0"/>
    <xf numFmtId="0" fontId="6" fillId="0" borderId="0"/>
    <xf numFmtId="0" fontId="6" fillId="0" borderId="0">
      <alignment vertical="top"/>
    </xf>
    <xf numFmtId="0" fontId="11" fillId="0" borderId="0"/>
    <xf numFmtId="0" fontId="36" fillId="2" borderId="1" applyNumberFormat="0" applyFont="0" applyAlignment="0" applyProtection="0"/>
    <xf numFmtId="0" fontId="6" fillId="33" borderId="15" applyNumberFormat="0" applyFont="0" applyAlignment="0" applyProtection="0"/>
    <xf numFmtId="0" fontId="56" fillId="25" borderId="16" applyNumberFormat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57" fillId="0" borderId="17">
      <alignment horizontal="center"/>
    </xf>
    <xf numFmtId="3" fontId="12" fillId="0" borderId="0" applyFont="0" applyFill="0" applyBorder="0" applyAlignment="0" applyProtection="0"/>
    <xf numFmtId="0" fontId="12" fillId="34" borderId="0" applyNumberFormat="0" applyFont="0" applyBorder="0" applyAlignment="0" applyProtection="0"/>
    <xf numFmtId="4" fontId="13" fillId="5" borderId="0" applyFill="0"/>
    <xf numFmtId="0" fontId="58" fillId="0" borderId="0">
      <alignment horizontal="left" indent="7"/>
    </xf>
    <xf numFmtId="0" fontId="13" fillId="0" borderId="0" applyFill="0">
      <alignment horizontal="left" indent="7"/>
    </xf>
    <xf numFmtId="175" fontId="59" fillId="0" borderId="2" applyFill="0">
      <alignment horizontal="right"/>
    </xf>
    <xf numFmtId="0" fontId="7" fillId="0" borderId="4" applyNumberFormat="0" applyFont="0" applyBorder="0">
      <alignment horizontal="right"/>
    </xf>
    <xf numFmtId="0" fontId="60" fillId="0" borderId="0" applyFill="0"/>
    <xf numFmtId="0" fontId="8" fillId="0" borderId="0" applyFill="0"/>
    <xf numFmtId="175" fontId="59" fillId="0" borderId="2" applyFill="0"/>
    <xf numFmtId="0" fontId="6" fillId="0" borderId="0" applyNumberFormat="0" applyFont="0" applyBorder="0" applyAlignment="0"/>
    <xf numFmtId="0" fontId="24" fillId="0" borderId="0" applyFill="0">
      <alignment horizontal="left" indent="1"/>
    </xf>
    <xf numFmtId="0" fontId="61" fillId="0" borderId="0" applyFill="0">
      <alignment horizontal="left" indent="1"/>
    </xf>
    <xf numFmtId="175" fontId="11" fillId="0" borderId="0" applyFill="0"/>
    <xf numFmtId="0" fontId="6" fillId="0" borderId="0" applyNumberFormat="0" applyFont="0" applyFill="0" applyBorder="0" applyAlignment="0"/>
    <xf numFmtId="0" fontId="24" fillId="0" borderId="0" applyFill="0">
      <alignment horizontal="left" indent="2"/>
    </xf>
    <xf numFmtId="0" fontId="8" fillId="0" borderId="0" applyFill="0">
      <alignment horizontal="left" indent="2"/>
    </xf>
    <xf numFmtId="175" fontId="11" fillId="0" borderId="0" applyFill="0"/>
    <xf numFmtId="0" fontId="6" fillId="0" borderId="0" applyNumberFormat="0" applyFont="0" applyBorder="0" applyAlignment="0"/>
    <xf numFmtId="0" fontId="62" fillId="0" borderId="0">
      <alignment horizontal="left" indent="3"/>
    </xf>
    <xf numFmtId="0" fontId="63" fillId="0" borderId="0" applyFill="0">
      <alignment horizontal="left" indent="3"/>
    </xf>
    <xf numFmtId="175" fontId="11" fillId="0" borderId="0" applyFill="0"/>
    <xf numFmtId="0" fontId="6" fillId="0" borderId="0" applyNumberFormat="0" applyFont="0" applyBorder="0" applyAlignment="0"/>
    <xf numFmtId="0" fontId="27" fillId="0" borderId="0">
      <alignment horizontal="left" indent="4"/>
    </xf>
    <xf numFmtId="0" fontId="6" fillId="0" borderId="0" applyFill="0">
      <alignment horizontal="left" indent="4"/>
    </xf>
    <xf numFmtId="4" fontId="28" fillId="0" borderId="0" applyFill="0"/>
    <xf numFmtId="0" fontId="6" fillId="0" borderId="0" applyNumberFormat="0" applyFont="0" applyBorder="0" applyAlignment="0"/>
    <xf numFmtId="0" fontId="29" fillId="0" borderId="0">
      <alignment horizontal="left" indent="5"/>
    </xf>
    <xf numFmtId="0" fontId="30" fillId="0" borderId="0" applyFill="0">
      <alignment horizontal="left" indent="5"/>
    </xf>
    <xf numFmtId="4" fontId="31" fillId="0" borderId="0" applyFill="0"/>
    <xf numFmtId="0" fontId="6" fillId="0" borderId="0" applyNumberFormat="0" applyFont="0" applyFill="0" applyBorder="0" applyAlignment="0"/>
    <xf numFmtId="0" fontId="32" fillId="0" borderId="0" applyFill="0">
      <alignment horizontal="left" indent="6"/>
    </xf>
    <xf numFmtId="0" fontId="28" fillId="0" borderId="0" applyFill="0">
      <alignment horizontal="left" indent="6"/>
    </xf>
    <xf numFmtId="0" fontId="64" fillId="0" borderId="0"/>
    <xf numFmtId="0" fontId="6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1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69" fontId="6" fillId="4" borderId="0" applyNumberFormat="0" applyFont="0" applyBorder="0" applyAlignment="0">
      <alignment vertical="center"/>
    </xf>
    <xf numFmtId="0" fontId="6" fillId="35" borderId="0"/>
    <xf numFmtId="0" fontId="69" fillId="35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3" borderId="22" applyNumberFormat="0" applyFont="0" applyAlignment="0" applyProtection="0"/>
    <xf numFmtId="0" fontId="3" fillId="0" borderId="0"/>
    <xf numFmtId="0" fontId="56" fillId="25" borderId="23" applyNumberFormat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19">
      <alignment horizontal="left" vertical="center"/>
    </xf>
    <xf numFmtId="0" fontId="33" fillId="25" borderId="33" applyNumberFormat="0" applyAlignment="0" applyProtection="0"/>
    <xf numFmtId="0" fontId="48" fillId="12" borderId="21" applyNumberFormat="0" applyAlignment="0" applyProtection="0"/>
    <xf numFmtId="0" fontId="48" fillId="12" borderId="21" applyNumberFormat="0" applyAlignment="0" applyProtection="0"/>
    <xf numFmtId="0" fontId="48" fillId="12" borderId="21" applyNumberFormat="0" applyAlignment="0" applyProtection="0"/>
    <xf numFmtId="0" fontId="48" fillId="12" borderId="33" applyNumberFormat="0" applyAlignment="0" applyProtection="0"/>
    <xf numFmtId="0" fontId="48" fillId="12" borderId="33" applyNumberFormat="0" applyAlignment="0" applyProtection="0"/>
    <xf numFmtId="0" fontId="33" fillId="25" borderId="21" applyNumberFormat="0" applyAlignment="0" applyProtection="0"/>
    <xf numFmtId="0" fontId="48" fillId="12" borderId="33" applyNumberFormat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0" borderId="24" applyNumberFormat="0" applyFill="0" applyAlignment="0" applyProtection="0"/>
    <xf numFmtId="0" fontId="6" fillId="33" borderId="34" applyNumberFormat="0" applyFont="0" applyAlignment="0" applyProtection="0"/>
    <xf numFmtId="0" fontId="56" fillId="25" borderId="35" applyNumberFormat="0" applyAlignment="0" applyProtection="0"/>
    <xf numFmtId="0" fontId="67" fillId="0" borderId="36" applyNumberFormat="0" applyFill="0" applyAlignment="0" applyProtection="0"/>
  </cellStyleXfs>
  <cellXfs count="69">
    <xf numFmtId="0" fontId="0" fillId="0" borderId="0" xfId="0"/>
    <xf numFmtId="176" fontId="0" fillId="0" borderId="0" xfId="2" applyNumberFormat="1" applyFont="1"/>
    <xf numFmtId="0" fontId="74" fillId="0" borderId="0" xfId="0" applyFont="1"/>
    <xf numFmtId="176" fontId="74" fillId="0" borderId="0" xfId="2" applyNumberFormat="1" applyFont="1"/>
    <xf numFmtId="10" fontId="0" fillId="0" borderId="0" xfId="0" applyNumberFormat="1"/>
    <xf numFmtId="2" fontId="10" fillId="0" borderId="0" xfId="337" applyNumberFormat="1" applyFont="1" applyAlignment="1">
      <alignment horizontal="right" vertical="center" wrapText="1"/>
    </xf>
    <xf numFmtId="2" fontId="10" fillId="37" borderId="0" xfId="337" applyNumberFormat="1" applyFont="1" applyFill="1" applyAlignment="1">
      <alignment horizontal="right" vertical="center" wrapText="1"/>
    </xf>
    <xf numFmtId="2" fontId="10" fillId="37" borderId="20" xfId="337" applyNumberFormat="1" applyFont="1" applyFill="1" applyBorder="1" applyAlignment="1">
      <alignment horizontal="right" vertical="center" wrapText="1"/>
    </xf>
    <xf numFmtId="0" fontId="71" fillId="0" borderId="0" xfId="0" applyFont="1" applyAlignment="1">
      <alignment horizontal="left" vertical="top" wrapText="1"/>
    </xf>
    <xf numFmtId="0" fontId="4" fillId="0" borderId="0" xfId="0" applyFont="1"/>
    <xf numFmtId="0" fontId="0" fillId="0" borderId="0" xfId="0"/>
    <xf numFmtId="0" fontId="72" fillId="36" borderId="0" xfId="337" applyFont="1" applyFill="1" applyAlignment="1">
      <alignment vertical="center" wrapText="1"/>
    </xf>
    <xf numFmtId="0" fontId="72" fillId="36" borderId="0" xfId="337" applyFont="1" applyFill="1" applyAlignment="1">
      <alignment horizontal="right" vertical="center" wrapText="1"/>
    </xf>
    <xf numFmtId="0" fontId="10" fillId="0" borderId="0" xfId="337" applyFont="1" applyAlignment="1">
      <alignment horizontal="right" vertical="center" wrapText="1"/>
    </xf>
    <xf numFmtId="0" fontId="10" fillId="37" borderId="0" xfId="337" applyFont="1" applyFill="1" applyAlignment="1">
      <alignment horizontal="right" vertical="center" wrapText="1"/>
    </xf>
    <xf numFmtId="0" fontId="10" fillId="37" borderId="20" xfId="337" applyFont="1" applyFill="1" applyBorder="1" applyAlignment="1">
      <alignment horizontal="right" vertical="center" wrapText="1"/>
    </xf>
    <xf numFmtId="0" fontId="75" fillId="38" borderId="37" xfId="0" applyFont="1" applyFill="1" applyBorder="1" applyAlignment="1">
      <alignment vertical="center" wrapText="1"/>
    </xf>
    <xf numFmtId="0" fontId="72" fillId="36" borderId="0" xfId="337" applyFont="1" applyFill="1" applyAlignment="1">
      <alignment horizontal="left" vertical="center" wrapText="1"/>
    </xf>
    <xf numFmtId="0" fontId="72" fillId="36" borderId="0" xfId="337" applyFont="1" applyFill="1" applyAlignment="1">
      <alignment horizontal="center" vertical="center" wrapText="1"/>
    </xf>
    <xf numFmtId="0" fontId="3" fillId="0" borderId="0" xfId="339"/>
    <xf numFmtId="10" fontId="6" fillId="0" borderId="0" xfId="2" applyNumberFormat="1" applyFont="1"/>
    <xf numFmtId="0" fontId="75" fillId="38" borderId="45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/>
    <xf numFmtId="0" fontId="1" fillId="0" borderId="40" xfId="0" applyFont="1" applyBorder="1"/>
    <xf numFmtId="0" fontId="1" fillId="0" borderId="25" xfId="0" applyFont="1" applyFill="1" applyBorder="1" applyAlignment="1">
      <alignment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horizontal="center" vertical="top"/>
    </xf>
    <xf numFmtId="0" fontId="1" fillId="0" borderId="26" xfId="0" applyFont="1" applyBorder="1" applyAlignment="1">
      <alignment horizontal="left" vertical="top"/>
    </xf>
    <xf numFmtId="166" fontId="1" fillId="0" borderId="26" xfId="1" applyFont="1" applyBorder="1" applyAlignment="1">
      <alignment vertical="top"/>
    </xf>
    <xf numFmtId="166" fontId="1" fillId="0" borderId="27" xfId="1" applyFont="1" applyBorder="1" applyAlignment="1">
      <alignment vertical="top"/>
    </xf>
    <xf numFmtId="0" fontId="1" fillId="0" borderId="28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166" fontId="1" fillId="0" borderId="4" xfId="1" applyFont="1" applyBorder="1" applyAlignment="1">
      <alignment vertical="top"/>
    </xf>
    <xf numFmtId="166" fontId="1" fillId="0" borderId="29" xfId="1" applyNumberFormat="1" applyFont="1" applyBorder="1" applyAlignment="1">
      <alignment vertical="top"/>
    </xf>
    <xf numFmtId="166" fontId="1" fillId="0" borderId="29" xfId="1" applyFont="1" applyBorder="1" applyAlignment="1">
      <alignment vertical="top"/>
    </xf>
    <xf numFmtId="0" fontId="1" fillId="0" borderId="30" xfId="0" applyFont="1" applyFill="1" applyBorder="1" applyAlignment="1">
      <alignment vertical="top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center" vertical="top"/>
    </xf>
    <xf numFmtId="0" fontId="1" fillId="0" borderId="31" xfId="0" applyFont="1" applyBorder="1" applyAlignment="1">
      <alignment horizontal="left" vertical="top"/>
    </xf>
    <xf numFmtId="166" fontId="1" fillId="0" borderId="31" xfId="1" applyFont="1" applyBorder="1" applyAlignment="1">
      <alignment vertical="top"/>
    </xf>
    <xf numFmtId="166" fontId="1" fillId="0" borderId="32" xfId="1" applyFont="1" applyBorder="1" applyAlignment="1">
      <alignment vertical="top"/>
    </xf>
    <xf numFmtId="0" fontId="4" fillId="0" borderId="39" xfId="0" applyFont="1" applyBorder="1"/>
    <xf numFmtId="0" fontId="1" fillId="0" borderId="46" xfId="0" applyFont="1" applyBorder="1"/>
    <xf numFmtId="0" fontId="75" fillId="38" borderId="45" xfId="0" applyFont="1" applyFill="1" applyBorder="1" applyAlignment="1">
      <alignment horizontal="center" vertical="center" wrapText="1"/>
    </xf>
    <xf numFmtId="164" fontId="70" fillId="39" borderId="48" xfId="0" applyNumberFormat="1" applyFont="1" applyFill="1" applyBorder="1" applyAlignment="1">
      <alignment horizontal="center" vertical="center" wrapText="1"/>
    </xf>
    <xf numFmtId="164" fontId="70" fillId="40" borderId="48" xfId="0" applyNumberFormat="1" applyFont="1" applyFill="1" applyBorder="1" applyAlignment="1">
      <alignment horizontal="center" vertical="center" wrapText="1"/>
    </xf>
    <xf numFmtId="164" fontId="70" fillId="40" borderId="51" xfId="0" applyNumberFormat="1" applyFont="1" applyFill="1" applyBorder="1" applyAlignment="1">
      <alignment horizontal="center" vertical="center" wrapText="1"/>
    </xf>
    <xf numFmtId="0" fontId="75" fillId="38" borderId="43" xfId="0" applyFont="1" applyFill="1" applyBorder="1" applyAlignment="1">
      <alignment horizontal="center" vertical="center" wrapText="1"/>
    </xf>
    <xf numFmtId="0" fontId="75" fillId="38" borderId="41" xfId="0" applyFont="1" applyFill="1" applyBorder="1" applyAlignment="1">
      <alignment horizontal="center" vertical="center" wrapText="1"/>
    </xf>
    <xf numFmtId="0" fontId="75" fillId="38" borderId="42" xfId="0" applyFont="1" applyFill="1" applyBorder="1" applyAlignment="1">
      <alignment horizontal="center" vertical="center" wrapText="1"/>
    </xf>
    <xf numFmtId="0" fontId="75" fillId="38" borderId="44" xfId="0" applyFont="1" applyFill="1" applyBorder="1" applyAlignment="1">
      <alignment horizontal="center" vertical="center" wrapText="1"/>
    </xf>
    <xf numFmtId="0" fontId="75" fillId="38" borderId="47" xfId="0" applyFont="1" applyFill="1" applyBorder="1" applyAlignment="1">
      <alignment horizontal="center" vertical="center" wrapText="1"/>
    </xf>
    <xf numFmtId="0" fontId="75" fillId="38" borderId="38" xfId="0" applyFont="1" applyFill="1" applyBorder="1" applyAlignment="1">
      <alignment horizontal="center" vertical="center" wrapText="1"/>
    </xf>
    <xf numFmtId="0" fontId="1" fillId="39" borderId="47" xfId="0" applyFont="1" applyFill="1" applyBorder="1" applyAlignment="1">
      <alignment horizontal="left" vertical="center" wrapText="1"/>
    </xf>
    <xf numFmtId="0" fontId="1" fillId="39" borderId="38" xfId="0" applyFont="1" applyFill="1" applyBorder="1" applyAlignment="1">
      <alignment horizontal="left" vertical="center" wrapText="1"/>
    </xf>
    <xf numFmtId="0" fontId="1" fillId="40" borderId="47" xfId="0" applyFont="1" applyFill="1" applyBorder="1" applyAlignment="1">
      <alignment horizontal="left" vertical="center" wrapText="1"/>
    </xf>
    <xf numFmtId="0" fontId="1" fillId="40" borderId="38" xfId="0" applyFont="1" applyFill="1" applyBorder="1" applyAlignment="1">
      <alignment horizontal="left" vertical="center" wrapText="1"/>
    </xf>
    <xf numFmtId="0" fontId="1" fillId="40" borderId="49" xfId="0" applyFont="1" applyFill="1" applyBorder="1" applyAlignment="1">
      <alignment horizontal="left" vertical="center" wrapText="1"/>
    </xf>
    <xf numFmtId="0" fontId="1" fillId="40" borderId="50" xfId="0" applyFont="1" applyFill="1" applyBorder="1" applyAlignment="1">
      <alignment horizontal="left" vertical="center" wrapText="1"/>
    </xf>
    <xf numFmtId="0" fontId="72" fillId="36" borderId="0" xfId="337" applyFont="1" applyFill="1" applyAlignment="1">
      <alignment horizontal="left" vertical="center" wrapText="1"/>
    </xf>
    <xf numFmtId="0" fontId="10" fillId="0" borderId="0" xfId="337" applyFont="1" applyAlignment="1">
      <alignment vertical="center" wrapText="1"/>
    </xf>
    <xf numFmtId="0" fontId="10" fillId="0" borderId="20" xfId="337" applyFont="1" applyBorder="1" applyAlignment="1">
      <alignment vertical="center" wrapText="1"/>
    </xf>
    <xf numFmtId="0" fontId="73" fillId="0" borderId="0" xfId="337" applyFont="1" applyAlignment="1">
      <alignment vertical="center" wrapText="1"/>
    </xf>
  </cellXfs>
  <cellStyles count="357">
    <cellStyle name="******************************************" xfId="27"/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2 3" xfId="36"/>
    <cellStyle name="40% - Accent3 2" xfId="37"/>
    <cellStyle name="40% - Accent4 2" xfId="38"/>
    <cellStyle name="40% - Accent5 2" xfId="39"/>
    <cellStyle name="40% - Accent6 2" xfId="40"/>
    <cellStyle name="60% - Accent1 2" xfId="41"/>
    <cellStyle name="60% - Accent2 2" xfId="42"/>
    <cellStyle name="60% - Accent3 2" xfId="43"/>
    <cellStyle name="60% - Accent4 2" xfId="44"/>
    <cellStyle name="60% - Accent5 2" xfId="45"/>
    <cellStyle name="60% - Accent6 2" xfId="46"/>
    <cellStyle name="Accent1 2" xfId="47"/>
    <cellStyle name="Accent2 2" xfId="48"/>
    <cellStyle name="Accent3 2" xfId="49"/>
    <cellStyle name="Accent4 2" xfId="50"/>
    <cellStyle name="Accent5 2" xfId="51"/>
    <cellStyle name="Accent6 2" xfId="52"/>
    <cellStyle name="Bad 2" xfId="53"/>
    <cellStyle name="Blockout" xfId="54"/>
    <cellStyle name="Body" xfId="55"/>
    <cellStyle name="Brand style" xfId="56"/>
    <cellStyle name="C00A" xfId="57"/>
    <cellStyle name="C00B" xfId="58"/>
    <cellStyle name="C00L" xfId="59"/>
    <cellStyle name="C01A" xfId="60"/>
    <cellStyle name="C01B" xfId="61"/>
    <cellStyle name="C01H" xfId="62"/>
    <cellStyle name="C01L" xfId="63"/>
    <cellStyle name="C02A" xfId="64"/>
    <cellStyle name="C02B" xfId="65"/>
    <cellStyle name="C02H" xfId="66"/>
    <cellStyle name="C02L" xfId="67"/>
    <cellStyle name="C03A" xfId="68"/>
    <cellStyle name="C03B" xfId="69"/>
    <cellStyle name="C03H" xfId="70"/>
    <cellStyle name="C03L" xfId="71"/>
    <cellStyle name="C04A" xfId="72"/>
    <cellStyle name="C04B" xfId="73"/>
    <cellStyle name="C04H" xfId="74"/>
    <cellStyle name="C04L" xfId="75"/>
    <cellStyle name="C05A" xfId="76"/>
    <cellStyle name="C05B" xfId="77"/>
    <cellStyle name="C05H" xfId="78"/>
    <cellStyle name="C05L" xfId="79"/>
    <cellStyle name="C06A" xfId="80"/>
    <cellStyle name="C06B" xfId="81"/>
    <cellStyle name="C06H" xfId="82"/>
    <cellStyle name="C06L" xfId="83"/>
    <cellStyle name="C07A" xfId="84"/>
    <cellStyle name="C07B" xfId="85"/>
    <cellStyle name="C07H" xfId="86"/>
    <cellStyle name="C07L" xfId="87"/>
    <cellStyle name="Calculation 2" xfId="88"/>
    <cellStyle name="Calculation 2 2" xfId="349"/>
    <cellStyle name="Calculation 2 3" xfId="343"/>
    <cellStyle name="Check Cell 2" xfId="89"/>
    <cellStyle name="Comma (2)" xfId="90"/>
    <cellStyle name="Comma 10" xfId="91"/>
    <cellStyle name="Comma 11" xfId="92"/>
    <cellStyle name="Comma 12" xfId="93"/>
    <cellStyle name="Comma 13" xfId="94"/>
    <cellStyle name="Comma 14" xfId="95"/>
    <cellStyle name="Comma 15" xfId="96"/>
    <cellStyle name="Comma 16" xfId="97"/>
    <cellStyle name="Comma 17" xfId="98"/>
    <cellStyle name="Comma 18" xfId="99"/>
    <cellStyle name="Comma 19" xfId="100"/>
    <cellStyle name="Comma 2" xfId="8"/>
    <cellStyle name="Comma 2 2" xfId="16"/>
    <cellStyle name="Comma 2 2 2" xfId="101"/>
    <cellStyle name="Comma 2 3" xfId="102"/>
    <cellStyle name="Comma 2_Book3" xfId="103"/>
    <cellStyle name="Comma 20" xfId="104"/>
    <cellStyle name="Comma 21" xfId="105"/>
    <cellStyle name="Comma 22" xfId="106"/>
    <cellStyle name="Comma 23" xfId="107"/>
    <cellStyle name="Comma 24" xfId="4"/>
    <cellStyle name="Comma 25" xfId="334"/>
    <cellStyle name="Comma 26" xfId="352"/>
    <cellStyle name="Comma 27" xfId="340"/>
    <cellStyle name="Comma 3" xfId="21"/>
    <cellStyle name="Comma 3 2" xfId="108"/>
    <cellStyle name="Comma 3 3" xfId="109"/>
    <cellStyle name="Comma 4" xfId="24"/>
    <cellStyle name="Comma 4 2" xfId="110"/>
    <cellStyle name="Comma 4 3" xfId="111"/>
    <cellStyle name="Comma 5" xfId="112"/>
    <cellStyle name="Comma 5 2" xfId="113"/>
    <cellStyle name="Comma 5 3" xfId="114"/>
    <cellStyle name="Comma 6" xfId="115"/>
    <cellStyle name="Comma 6 2" xfId="116"/>
    <cellStyle name="Comma 6 3" xfId="117"/>
    <cellStyle name="Comma 7" xfId="118"/>
    <cellStyle name="Comma 8" xfId="119"/>
    <cellStyle name="Comma 9" xfId="120"/>
    <cellStyle name="Currency" xfId="1" builtinId="4"/>
    <cellStyle name="Currency 2" xfId="11"/>
    <cellStyle name="Currency 2 2" xfId="121"/>
    <cellStyle name="Currency 2 3" xfId="122"/>
    <cellStyle name="Currency 3" xfId="20"/>
    <cellStyle name="Currency 4" xfId="123"/>
    <cellStyle name="Currency 5" xfId="124"/>
    <cellStyle name="Currency 6" xfId="25"/>
    <cellStyle name="Currency 7" xfId="5"/>
    <cellStyle name="CurreŮcy_graph template1.xls Chart 2" xfId="125"/>
    <cellStyle name="Explanatory Text 2" xfId="126"/>
    <cellStyle name="Good 2" xfId="127"/>
    <cellStyle name="GreenBackYellowTxt" xfId="128"/>
    <cellStyle name="Grey" xfId="129"/>
    <cellStyle name="hard no" xfId="130"/>
    <cellStyle name="hard no 2" xfId="131"/>
    <cellStyle name="Header Total_Cash Flow Forecast, 12 Months" xfId="132"/>
    <cellStyle name="Header1" xfId="133"/>
    <cellStyle name="Header2" xfId="134"/>
    <cellStyle name="Header2 2" xfId="342"/>
    <cellStyle name="Heading 1 2" xfId="135"/>
    <cellStyle name="Heading 2 2" xfId="136"/>
    <cellStyle name="Heading 3 2" xfId="137"/>
    <cellStyle name="Heading 4 2" xfId="138"/>
    <cellStyle name="Hyperlink 2" xfId="139"/>
    <cellStyle name="Hyperlink 3" xfId="140"/>
    <cellStyle name="Import" xfId="141"/>
    <cellStyle name="Import 2" xfId="142"/>
    <cellStyle name="Import 3" xfId="143"/>
    <cellStyle name="Import%" xfId="144"/>
    <cellStyle name="Import% 2" xfId="145"/>
    <cellStyle name="Import% 3" xfId="146"/>
    <cellStyle name="Input (2)" xfId="147"/>
    <cellStyle name="Input [yellow]" xfId="148"/>
    <cellStyle name="Input 2" xfId="149"/>
    <cellStyle name="Input 2 2" xfId="346"/>
    <cellStyle name="Input 2 3" xfId="347"/>
    <cellStyle name="Input 3" xfId="150"/>
    <cellStyle name="Input 3 2" xfId="345"/>
    <cellStyle name="Input 3 3" xfId="348"/>
    <cellStyle name="Input 4" xfId="151"/>
    <cellStyle name="Input 4 2" xfId="344"/>
    <cellStyle name="Input 4 3" xfId="350"/>
    <cellStyle name="Input1" xfId="152"/>
    <cellStyle name="Input1 2" xfId="153"/>
    <cellStyle name="Input1 2 2" xfId="154"/>
    <cellStyle name="Input1 2 3" xfId="155"/>
    <cellStyle name="Input1 3" xfId="156"/>
    <cellStyle name="Input1 4" xfId="157"/>
    <cellStyle name="Input1 5" xfId="158"/>
    <cellStyle name="Input1%" xfId="159"/>
    <cellStyle name="Input1% 2" xfId="160"/>
    <cellStyle name="Input1% 2 2" xfId="161"/>
    <cellStyle name="Input1% 2 3" xfId="162"/>
    <cellStyle name="Input1% 3" xfId="163"/>
    <cellStyle name="Input1% 4" xfId="164"/>
    <cellStyle name="Input1% 5" xfId="165"/>
    <cellStyle name="Input1_18-Specific Analysis" xfId="166"/>
    <cellStyle name="Input1default%" xfId="167"/>
    <cellStyle name="Input2" xfId="168"/>
    <cellStyle name="Input2 2" xfId="169"/>
    <cellStyle name="Input2 3" xfId="170"/>
    <cellStyle name="Input2%" xfId="171"/>
    <cellStyle name="Input2_Country Energy 2002 Retail Review info request v3.0" xfId="172"/>
    <cellStyle name="Input3" xfId="173"/>
    <cellStyle name="Input3 2" xfId="174"/>
    <cellStyle name="Input3 3" xfId="175"/>
    <cellStyle name="Input3%" xfId="176"/>
    <cellStyle name="Input3_Country Energy 2002 Retail Review info request v3.0" xfId="177"/>
    <cellStyle name="Linked Cell 2" xfId="178"/>
    <cellStyle name="Neutral 2" xfId="179"/>
    <cellStyle name="no dec" xfId="180"/>
    <cellStyle name="No input" xfId="181"/>
    <cellStyle name="Normal" xfId="0" builtinId="0"/>
    <cellStyle name="Normal - Style1" xfId="182"/>
    <cellStyle name="Normal - Style1 2" xfId="183"/>
    <cellStyle name="Normal 10" xfId="184"/>
    <cellStyle name="Normal 10 2" xfId="185"/>
    <cellStyle name="Normal 11" xfId="186"/>
    <cellStyle name="Normal 11 2" xfId="187"/>
    <cellStyle name="Normal 12" xfId="188"/>
    <cellStyle name="Normal 12 2" xfId="189"/>
    <cellStyle name="Normal 13" xfId="190"/>
    <cellStyle name="Normal 13 2" xfId="191"/>
    <cellStyle name="Normal 14" xfId="192"/>
    <cellStyle name="Normal 14 2" xfId="193"/>
    <cellStyle name="Normal 15" xfId="194"/>
    <cellStyle name="Normal 16" xfId="195"/>
    <cellStyle name="Normal 17" xfId="196"/>
    <cellStyle name="Normal 18" xfId="197"/>
    <cellStyle name="Normal 19" xfId="198"/>
    <cellStyle name="Normal 2" xfId="7"/>
    <cellStyle name="Normal 2 2" xfId="14"/>
    <cellStyle name="Normal 2 2 2" xfId="199"/>
    <cellStyle name="Normal 2 3" xfId="22"/>
    <cellStyle name="Normal 2 4" xfId="200"/>
    <cellStyle name="Normal 2 5" xfId="201"/>
    <cellStyle name="Normal 20" xfId="202"/>
    <cellStyle name="Normal 21" xfId="203"/>
    <cellStyle name="Normal 22" xfId="204"/>
    <cellStyle name="Normal 23" xfId="205"/>
    <cellStyle name="Normal 24" xfId="206"/>
    <cellStyle name="Normal 25" xfId="207"/>
    <cellStyle name="Normal 26" xfId="208"/>
    <cellStyle name="Normal 27" xfId="209"/>
    <cellStyle name="Normal 28" xfId="210"/>
    <cellStyle name="Normal 29" xfId="211"/>
    <cellStyle name="Normal 29 2" xfId="212"/>
    <cellStyle name="Normal 3" xfId="12"/>
    <cellStyle name="Normal 3 2" xfId="17"/>
    <cellStyle name="Normal 3 3" xfId="213"/>
    <cellStyle name="Normal 3 4" xfId="214"/>
    <cellStyle name="Normal 30" xfId="215"/>
    <cellStyle name="Normal 31" xfId="216"/>
    <cellStyle name="Normal 32" xfId="217"/>
    <cellStyle name="Normal 33" xfId="218"/>
    <cellStyle name="Normal 34" xfId="219"/>
    <cellStyle name="Normal 35" xfId="220"/>
    <cellStyle name="Normal 36" xfId="221"/>
    <cellStyle name="Normal 37" xfId="222"/>
    <cellStyle name="Normal 38" xfId="223"/>
    <cellStyle name="Normal 39" xfId="224"/>
    <cellStyle name="Normal 4" xfId="13"/>
    <cellStyle name="Normal 4 2" xfId="225"/>
    <cellStyle name="Normal 4 2 2" xfId="226"/>
    <cellStyle name="Normal 4 3" xfId="227"/>
    <cellStyle name="Normal 40" xfId="228"/>
    <cellStyle name="Normal 41" xfId="229"/>
    <cellStyle name="Normal 42" xfId="230"/>
    <cellStyle name="Normal 43" xfId="231"/>
    <cellStyle name="Normal 44" xfId="232"/>
    <cellStyle name="Normal 45" xfId="233"/>
    <cellStyle name="Normal 46" xfId="234"/>
    <cellStyle name="Normal 46 2" xfId="235"/>
    <cellStyle name="Normal 47" xfId="236"/>
    <cellStyle name="Normal 48" xfId="3"/>
    <cellStyle name="Normal 49" xfId="333"/>
    <cellStyle name="Normal 5" xfId="26"/>
    <cellStyle name="Normal 5 2" xfId="237"/>
    <cellStyle name="Normal 5 3" xfId="238"/>
    <cellStyle name="Normal 50" xfId="337"/>
    <cellStyle name="Normal 51" xfId="339"/>
    <cellStyle name="Normal 6" xfId="239"/>
    <cellStyle name="Normal 6 2" xfId="240"/>
    <cellStyle name="Normal 6 3" xfId="241"/>
    <cellStyle name="Normal 6 4" xfId="242"/>
    <cellStyle name="Normal 7" xfId="243"/>
    <cellStyle name="Normal 7 2" xfId="244"/>
    <cellStyle name="Normal 8" xfId="245"/>
    <cellStyle name="Normal 8 2" xfId="246"/>
    <cellStyle name="Normal 9" xfId="247"/>
    <cellStyle name="Normal 9 2" xfId="248"/>
    <cellStyle name="Normale_blended" xfId="249"/>
    <cellStyle name="Note 2" xfId="250"/>
    <cellStyle name="Note 3" xfId="251"/>
    <cellStyle name="Note 3 2" xfId="336"/>
    <cellStyle name="Note 3 3" xfId="354"/>
    <cellStyle name="Output 2" xfId="252"/>
    <cellStyle name="Output 2 2" xfId="338"/>
    <cellStyle name="Output 2 3" xfId="355"/>
    <cellStyle name="Percent" xfId="2" builtinId="5"/>
    <cellStyle name="Percent [2]" xfId="253"/>
    <cellStyle name="Percent [2] 2" xfId="254"/>
    <cellStyle name="Percent [2] 2 2" xfId="255"/>
    <cellStyle name="Percent [2] 2 3" xfId="256"/>
    <cellStyle name="Percent [2] 3" xfId="257"/>
    <cellStyle name="Percent 10" xfId="258"/>
    <cellStyle name="Percent 11" xfId="259"/>
    <cellStyle name="Percent 12" xfId="260"/>
    <cellStyle name="Percent 13" xfId="261"/>
    <cellStyle name="Percent 14" xfId="262"/>
    <cellStyle name="Percent 15" xfId="263"/>
    <cellStyle name="Percent 16" xfId="264"/>
    <cellStyle name="Percent 17" xfId="265"/>
    <cellStyle name="Percent 18" xfId="266"/>
    <cellStyle name="Percent 19" xfId="267"/>
    <cellStyle name="Percent 2" xfId="9"/>
    <cellStyle name="Percent 2 2" xfId="15"/>
    <cellStyle name="Percent 2 3" xfId="268"/>
    <cellStyle name="Percent 2 3 2" xfId="269"/>
    <cellStyle name="Percent 2 3 3" xfId="270"/>
    <cellStyle name="Percent 2 4" xfId="271"/>
    <cellStyle name="Percent 2 5" xfId="272"/>
    <cellStyle name="Percent 2 6" xfId="273"/>
    <cellStyle name="Percent 2 7" xfId="274"/>
    <cellStyle name="Percent 20" xfId="275"/>
    <cellStyle name="Percent 21" xfId="276"/>
    <cellStyle name="Percent 22" xfId="277"/>
    <cellStyle name="Percent 23" xfId="278"/>
    <cellStyle name="Percent 24" xfId="6"/>
    <cellStyle name="Percent 25" xfId="335"/>
    <cellStyle name="Percent 26" xfId="351"/>
    <cellStyle name="Percent 27" xfId="341"/>
    <cellStyle name="Percent 3" xfId="18"/>
    <cellStyle name="Percent 3 2" xfId="279"/>
    <cellStyle name="Percent 4" xfId="19"/>
    <cellStyle name="Percent 4 2" xfId="280"/>
    <cellStyle name="Percent 5" xfId="23"/>
    <cellStyle name="Percent 5 2" xfId="281"/>
    <cellStyle name="Percent 6" xfId="282"/>
    <cellStyle name="Percent 7" xfId="283"/>
    <cellStyle name="Percent 8" xfId="284"/>
    <cellStyle name="Percent 9" xfId="285"/>
    <cellStyle name="PSChar" xfId="286"/>
    <cellStyle name="PSDate" xfId="287"/>
    <cellStyle name="PSDec" xfId="288"/>
    <cellStyle name="PSHeading" xfId="289"/>
    <cellStyle name="PSInt" xfId="290"/>
    <cellStyle name="PSSpacer" xfId="291"/>
    <cellStyle name="R00A" xfId="292"/>
    <cellStyle name="R00B" xfId="293"/>
    <cellStyle name="R00L" xfId="294"/>
    <cellStyle name="R01A" xfId="295"/>
    <cellStyle name="R01B" xfId="296"/>
    <cellStyle name="R01H" xfId="297"/>
    <cellStyle name="R01L" xfId="298"/>
    <cellStyle name="R02A" xfId="299"/>
    <cellStyle name="R02B" xfId="300"/>
    <cellStyle name="R02H" xfId="301"/>
    <cellStyle name="R02L" xfId="302"/>
    <cellStyle name="R03A" xfId="303"/>
    <cellStyle name="R03B" xfId="304"/>
    <cellStyle name="R03H" xfId="305"/>
    <cellStyle name="R03L" xfId="306"/>
    <cellStyle name="R04A" xfId="307"/>
    <cellStyle name="R04B" xfId="308"/>
    <cellStyle name="R04H" xfId="309"/>
    <cellStyle name="R04L" xfId="310"/>
    <cellStyle name="R05A" xfId="311"/>
    <cellStyle name="R05B" xfId="312"/>
    <cellStyle name="R05H" xfId="313"/>
    <cellStyle name="R05L" xfId="314"/>
    <cellStyle name="R06A" xfId="315"/>
    <cellStyle name="R06B" xfId="316"/>
    <cellStyle name="R06H" xfId="317"/>
    <cellStyle name="R06L" xfId="318"/>
    <cellStyle name="R07A" xfId="319"/>
    <cellStyle name="R07B" xfId="320"/>
    <cellStyle name="R07H" xfId="321"/>
    <cellStyle name="R07L" xfId="322"/>
    <cellStyle name="Style 1" xfId="323"/>
    <cellStyle name="Style 1 2" xfId="324"/>
    <cellStyle name="Times New Roman" xfId="325"/>
    <cellStyle name="Title 2" xfId="326"/>
    <cellStyle name="Total 2" xfId="327"/>
    <cellStyle name="Total 2 2" xfId="353"/>
    <cellStyle name="Total 2 3" xfId="356"/>
    <cellStyle name="Valuta (0)_spies97" xfId="328"/>
    <cellStyle name="Warning Text 2" xfId="329"/>
    <cellStyle name="White rows" xfId="10"/>
    <cellStyle name="White rows 2" xfId="330"/>
    <cellStyle name="YELLOW" xfId="331"/>
    <cellStyle name="YellowBackGreenTxt" xfId="3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N22"/>
  <sheetViews>
    <sheetView showGridLines="0" tabSelected="1" topLeftCell="A3" zoomScale="80" zoomScaleNormal="80" workbookViewId="0">
      <selection activeCell="K17" sqref="K17"/>
    </sheetView>
  </sheetViews>
  <sheetFormatPr defaultRowHeight="12.75" x14ac:dyDescent="0.2"/>
  <cols>
    <col min="1" max="1" width="2.85546875" style="22" customWidth="1"/>
    <col min="2" max="2" width="23.5703125" style="22" customWidth="1"/>
    <col min="3" max="3" width="13.28515625" style="22" bestFit="1" customWidth="1"/>
    <col min="4" max="4" width="11" style="22" customWidth="1"/>
    <col min="5" max="5" width="32" style="23" customWidth="1"/>
    <col min="6" max="7" width="11" style="22" customWidth="1"/>
    <col min="8" max="8" width="33.5703125" style="23" bestFit="1" customWidth="1"/>
    <col min="9" max="10" width="11" style="22" customWidth="1"/>
    <col min="11" max="11" width="35.140625" style="23" bestFit="1" customWidth="1"/>
    <col min="12" max="12" width="11" style="22" customWidth="1"/>
    <col min="13" max="16384" width="9.140625" style="22"/>
  </cols>
  <sheetData>
    <row r="1" spans="1:14" x14ac:dyDescent="0.2">
      <c r="A1" s="26" t="s">
        <v>70</v>
      </c>
    </row>
    <row r="3" spans="1:14" x14ac:dyDescent="0.2">
      <c r="A3" s="9" t="s">
        <v>69</v>
      </c>
      <c r="B3" s="24"/>
      <c r="C3" s="24"/>
      <c r="D3" s="24"/>
      <c r="E3" s="25"/>
      <c r="F3" s="24"/>
      <c r="G3" s="24"/>
      <c r="H3" s="25"/>
      <c r="I3" s="24"/>
      <c r="J3" s="24"/>
      <c r="K3" s="25"/>
      <c r="L3" s="24"/>
      <c r="M3" s="24"/>
      <c r="N3" s="24"/>
    </row>
    <row r="4" spans="1:14" x14ac:dyDescent="0.2">
      <c r="A4" s="9" t="s">
        <v>91</v>
      </c>
      <c r="B4" s="24"/>
      <c r="C4" s="24"/>
      <c r="D4" s="24"/>
      <c r="E4" s="25"/>
      <c r="F4" s="24"/>
      <c r="G4" s="24"/>
      <c r="H4" s="25"/>
      <c r="I4" s="24"/>
      <c r="J4" s="24"/>
      <c r="K4" s="25"/>
      <c r="L4" s="24"/>
      <c r="M4" s="24"/>
      <c r="N4" s="24"/>
    </row>
    <row r="5" spans="1:14" ht="13.5" thickBot="1" x14ac:dyDescent="0.25">
      <c r="A5" s="26"/>
      <c r="B5" s="24"/>
      <c r="C5" s="24"/>
      <c r="D5" s="24"/>
      <c r="E5" s="25"/>
      <c r="F5" s="24"/>
      <c r="G5" s="24"/>
      <c r="H5" s="25"/>
      <c r="I5" s="24"/>
      <c r="J5" s="24"/>
      <c r="K5" s="25"/>
      <c r="L5" s="24"/>
      <c r="M5" s="24"/>
      <c r="N5" s="24"/>
    </row>
    <row r="6" spans="1:14" ht="25.5" customHeight="1" thickBot="1" x14ac:dyDescent="0.25">
      <c r="B6" s="27"/>
      <c r="C6" s="27"/>
      <c r="D6" s="54" t="s">
        <v>28</v>
      </c>
      <c r="E6" s="54"/>
      <c r="F6" s="55"/>
      <c r="G6" s="53" t="s">
        <v>29</v>
      </c>
      <c r="H6" s="54"/>
      <c r="I6" s="55"/>
      <c r="J6" s="53" t="s">
        <v>30</v>
      </c>
      <c r="K6" s="54"/>
      <c r="L6" s="56"/>
    </row>
    <row r="7" spans="1:14" ht="39.75" thickTop="1" thickBot="1" x14ac:dyDescent="0.25">
      <c r="B7" s="16" t="s">
        <v>31</v>
      </c>
      <c r="C7" s="16" t="s">
        <v>32</v>
      </c>
      <c r="D7" s="16" t="s">
        <v>33</v>
      </c>
      <c r="E7" s="16" t="s">
        <v>34</v>
      </c>
      <c r="F7" s="16" t="s">
        <v>35</v>
      </c>
      <c r="G7" s="16" t="s">
        <v>33</v>
      </c>
      <c r="H7" s="16" t="s">
        <v>34</v>
      </c>
      <c r="I7" s="16" t="s">
        <v>35</v>
      </c>
      <c r="J7" s="16" t="s">
        <v>33</v>
      </c>
      <c r="K7" s="16" t="s">
        <v>34</v>
      </c>
      <c r="L7" s="21" t="s">
        <v>35</v>
      </c>
    </row>
    <row r="8" spans="1:14" ht="33" customHeight="1" thickTop="1" x14ac:dyDescent="0.2">
      <c r="B8" s="28" t="s">
        <v>0</v>
      </c>
      <c r="C8" s="29" t="s">
        <v>36</v>
      </c>
      <c r="D8" s="30" t="s">
        <v>37</v>
      </c>
      <c r="E8" s="31" t="s">
        <v>38</v>
      </c>
      <c r="F8" s="32">
        <f>'Metering Fee $1516'!F7</f>
        <v>22.901175724754065</v>
      </c>
      <c r="G8" s="30" t="s">
        <v>39</v>
      </c>
      <c r="H8" s="31" t="s">
        <v>40</v>
      </c>
      <c r="I8" s="32">
        <f>'Metering Fee $1516'!F8</f>
        <v>9.4968601527641123</v>
      </c>
      <c r="J8" s="30" t="s">
        <v>41</v>
      </c>
      <c r="K8" s="31" t="s">
        <v>42</v>
      </c>
      <c r="L8" s="33">
        <f>'Metering Fee $1516'!F21</f>
        <v>15.20933434832525</v>
      </c>
    </row>
    <row r="9" spans="1:14" ht="33" customHeight="1" x14ac:dyDescent="0.2">
      <c r="B9" s="34" t="s">
        <v>1</v>
      </c>
      <c r="C9" s="35" t="s">
        <v>43</v>
      </c>
      <c r="D9" s="36" t="s">
        <v>44</v>
      </c>
      <c r="E9" s="37" t="s">
        <v>45</v>
      </c>
      <c r="F9" s="38">
        <f>'Metering Fee $1516'!F9</f>
        <v>31.454503335342913</v>
      </c>
      <c r="G9" s="36" t="s">
        <v>46</v>
      </c>
      <c r="H9" s="37" t="s">
        <v>47</v>
      </c>
      <c r="I9" s="38">
        <f>'Metering Fee $1516'!F10</f>
        <v>9.4968601527641123</v>
      </c>
      <c r="J9" s="36" t="s">
        <v>48</v>
      </c>
      <c r="K9" s="37" t="s">
        <v>49</v>
      </c>
      <c r="L9" s="39">
        <f>'Metering Fee $1516'!F23</f>
        <v>20.275693868266366</v>
      </c>
    </row>
    <row r="10" spans="1:14" ht="33" customHeight="1" x14ac:dyDescent="0.2">
      <c r="B10" s="34" t="s">
        <v>50</v>
      </c>
      <c r="C10" s="35" t="s">
        <v>51</v>
      </c>
      <c r="D10" s="36" t="s">
        <v>37</v>
      </c>
      <c r="E10" s="37" t="s">
        <v>38</v>
      </c>
      <c r="F10" s="38">
        <f>'Metering Fee $1516'!F11</f>
        <v>22.901175724754065</v>
      </c>
      <c r="G10" s="36" t="s">
        <v>39</v>
      </c>
      <c r="H10" s="37" t="s">
        <v>40</v>
      </c>
      <c r="I10" s="38">
        <f>'Metering Fee $1516'!F12</f>
        <v>9.4968601527641123</v>
      </c>
      <c r="J10" s="36" t="s">
        <v>41</v>
      </c>
      <c r="K10" s="37" t="s">
        <v>42</v>
      </c>
      <c r="L10" s="40">
        <f>'Metering Fee $1516'!F21</f>
        <v>15.20933434832525</v>
      </c>
    </row>
    <row r="11" spans="1:14" ht="33" customHeight="1" x14ac:dyDescent="0.2">
      <c r="B11" s="34" t="s">
        <v>52</v>
      </c>
      <c r="C11" s="35" t="s">
        <v>53</v>
      </c>
      <c r="D11" s="36" t="s">
        <v>44</v>
      </c>
      <c r="E11" s="37" t="s">
        <v>45</v>
      </c>
      <c r="F11" s="38">
        <f>'Metering Fee $1516'!F13</f>
        <v>31.454503335342913</v>
      </c>
      <c r="G11" s="36" t="s">
        <v>46</v>
      </c>
      <c r="H11" s="37" t="s">
        <v>47</v>
      </c>
      <c r="I11" s="38">
        <f>'Metering Fee $1516'!F14</f>
        <v>9.4968601527641123</v>
      </c>
      <c r="J11" s="36" t="s">
        <v>48</v>
      </c>
      <c r="K11" s="37" t="s">
        <v>49</v>
      </c>
      <c r="L11" s="40">
        <f>'Metering Fee $1516'!F23</f>
        <v>20.275693868266366</v>
      </c>
    </row>
    <row r="12" spans="1:14" ht="33" customHeight="1" x14ac:dyDescent="0.2">
      <c r="B12" s="34" t="s">
        <v>2</v>
      </c>
      <c r="C12" s="35" t="s">
        <v>54</v>
      </c>
      <c r="D12" s="36" t="s">
        <v>55</v>
      </c>
      <c r="E12" s="37" t="s">
        <v>56</v>
      </c>
      <c r="F12" s="38">
        <f>'Metering Fee $1516'!F15</f>
        <v>6.9124014502840305</v>
      </c>
      <c r="G12" s="36" t="s">
        <v>57</v>
      </c>
      <c r="H12" s="37" t="s">
        <v>58</v>
      </c>
      <c r="I12" s="38">
        <f>'Metering Fee $1516'!F16</f>
        <v>4.3279427478039469</v>
      </c>
      <c r="J12" s="36" t="s">
        <v>59</v>
      </c>
      <c r="K12" s="37" t="s">
        <v>60</v>
      </c>
      <c r="L12" s="40">
        <f>'Metering Fee $1516'!F25</f>
        <v>4.850987961401108</v>
      </c>
    </row>
    <row r="13" spans="1:14" ht="79.5" customHeight="1" thickBot="1" x14ac:dyDescent="0.25">
      <c r="B13" s="41" t="s">
        <v>61</v>
      </c>
      <c r="C13" s="42" t="s">
        <v>62</v>
      </c>
      <c r="D13" s="43" t="s">
        <v>63</v>
      </c>
      <c r="E13" s="44" t="s">
        <v>64</v>
      </c>
      <c r="F13" s="45">
        <f>'Metering Fee $1516'!F17</f>
        <v>30.951969698749561</v>
      </c>
      <c r="G13" s="43" t="s">
        <v>65</v>
      </c>
      <c r="H13" s="44" t="s">
        <v>66</v>
      </c>
      <c r="I13" s="45">
        <f>'Metering Fee $1516'!F18</f>
        <v>8.6661412841098002</v>
      </c>
      <c r="J13" s="43" t="s">
        <v>67</v>
      </c>
      <c r="K13" s="44" t="s">
        <v>68</v>
      </c>
      <c r="L13" s="46">
        <f>'Metering Fee $1516'!F27</f>
        <v>19.82443917418254</v>
      </c>
    </row>
    <row r="14" spans="1:14" ht="13.5" thickBot="1" x14ac:dyDescent="0.25"/>
    <row r="15" spans="1:14" ht="24" customHeight="1" thickBot="1" x14ac:dyDescent="0.25">
      <c r="B15" s="47" t="s">
        <v>90</v>
      </c>
      <c r="C15" s="27"/>
      <c r="D15" s="48"/>
    </row>
    <row r="16" spans="1:14" ht="27" thickTop="1" thickBot="1" x14ac:dyDescent="0.25">
      <c r="B16" s="57" t="s">
        <v>82</v>
      </c>
      <c r="C16" s="58"/>
      <c r="D16" s="49" t="s">
        <v>83</v>
      </c>
    </row>
    <row r="17" spans="2:12" ht="30" customHeight="1" thickTop="1" thickBot="1" x14ac:dyDescent="0.25">
      <c r="B17" s="59" t="s">
        <v>84</v>
      </c>
      <c r="C17" s="60"/>
      <c r="D17" s="50">
        <f>'Metering Fee $1516'!F37</f>
        <v>35.998319445967276</v>
      </c>
      <c r="E17" s="8"/>
      <c r="F17" s="8"/>
      <c r="G17" s="8"/>
      <c r="H17" s="8"/>
      <c r="I17" s="8"/>
      <c r="J17" s="8"/>
      <c r="K17" s="8"/>
      <c r="L17" s="8"/>
    </row>
    <row r="18" spans="2:12" ht="30" customHeight="1" thickTop="1" thickBot="1" x14ac:dyDescent="0.25">
      <c r="B18" s="61" t="s">
        <v>85</v>
      </c>
      <c r="C18" s="62"/>
      <c r="D18" s="51">
        <f>'Metering Fee $1516'!F38</f>
        <v>135.99365124032084</v>
      </c>
      <c r="E18" s="24"/>
      <c r="F18" s="24"/>
      <c r="G18" s="24"/>
      <c r="H18" s="24"/>
      <c r="I18" s="24"/>
      <c r="J18" s="24"/>
      <c r="K18" s="24"/>
      <c r="L18" s="24"/>
    </row>
    <row r="19" spans="2:12" ht="30" customHeight="1" thickTop="1" thickBot="1" x14ac:dyDescent="0.25">
      <c r="B19" s="59" t="s">
        <v>86</v>
      </c>
      <c r="C19" s="60"/>
      <c r="D19" s="50">
        <f>'Metering Fee $1516'!F39</f>
        <v>100.18732283139872</v>
      </c>
    </row>
    <row r="20" spans="2:12" ht="30" customHeight="1" thickTop="1" thickBot="1" x14ac:dyDescent="0.25">
      <c r="B20" s="61" t="s">
        <v>87</v>
      </c>
      <c r="C20" s="62"/>
      <c r="D20" s="51">
        <f>'Metering Fee $1516'!F40</f>
        <v>235.62100021367118</v>
      </c>
    </row>
    <row r="21" spans="2:12" ht="30" customHeight="1" thickTop="1" thickBot="1" x14ac:dyDescent="0.25">
      <c r="B21" s="59" t="s">
        <v>88</v>
      </c>
      <c r="C21" s="60"/>
      <c r="D21" s="50">
        <f>'Metering Fee $1516'!F41</f>
        <v>329.92859753556189</v>
      </c>
    </row>
    <row r="22" spans="2:12" ht="30" customHeight="1" thickTop="1" thickBot="1" x14ac:dyDescent="0.25">
      <c r="B22" s="63" t="s">
        <v>89</v>
      </c>
      <c r="C22" s="64"/>
      <c r="D22" s="52">
        <f>'Metering Fee $1516'!F42</f>
        <v>469.75406989024231</v>
      </c>
    </row>
  </sheetData>
  <mergeCells count="10">
    <mergeCell ref="B20:C20"/>
    <mergeCell ref="B21:C21"/>
    <mergeCell ref="B22:C22"/>
    <mergeCell ref="D6:F6"/>
    <mergeCell ref="B18:C18"/>
    <mergeCell ref="G6:I6"/>
    <mergeCell ref="J6:L6"/>
    <mergeCell ref="B16:C16"/>
    <mergeCell ref="B17:C17"/>
    <mergeCell ref="B19:C19"/>
  </mergeCells>
  <pageMargins left="0.7" right="0.7" top="0.75" bottom="0.75" header="0.3" footer="0.3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F7" sqref="F7:F28"/>
    </sheetView>
  </sheetViews>
  <sheetFormatPr defaultRowHeight="15" x14ac:dyDescent="0.25"/>
  <cols>
    <col min="1" max="1" width="26.7109375" bestFit="1" customWidth="1"/>
    <col min="2" max="2" width="17.5703125" customWidth="1"/>
    <col min="3" max="3" width="23" bestFit="1" customWidth="1"/>
    <col min="4" max="5" width="23" style="10" bestFit="1" customWidth="1"/>
    <col min="6" max="6" width="29.5703125" style="10" customWidth="1"/>
  </cols>
  <sheetData>
    <row r="2" spans="1:6" s="10" customFormat="1" x14ac:dyDescent="0.25">
      <c r="A2" s="11"/>
      <c r="B2" s="12"/>
      <c r="C2" s="12" t="s">
        <v>19</v>
      </c>
      <c r="D2" s="12" t="s">
        <v>21</v>
      </c>
      <c r="E2" s="12" t="s">
        <v>24</v>
      </c>
      <c r="F2" s="12" t="s">
        <v>25</v>
      </c>
    </row>
    <row r="3" spans="1:6" s="10" customFormat="1" x14ac:dyDescent="0.25">
      <c r="A3" s="11"/>
      <c r="B3" s="12"/>
      <c r="C3" s="12" t="s">
        <v>20</v>
      </c>
      <c r="D3" s="12" t="s">
        <v>22</v>
      </c>
      <c r="E3" s="12" t="s">
        <v>26</v>
      </c>
      <c r="F3" s="12" t="s">
        <v>27</v>
      </c>
    </row>
    <row r="4" spans="1:6" x14ac:dyDescent="0.25">
      <c r="A4" s="11" t="s">
        <v>4</v>
      </c>
      <c r="B4" s="12" t="s">
        <v>5</v>
      </c>
      <c r="C4" s="12" t="s">
        <v>23</v>
      </c>
      <c r="D4" s="12"/>
      <c r="E4" s="12"/>
      <c r="F4" s="12" t="s">
        <v>71</v>
      </c>
    </row>
    <row r="5" spans="1:6" x14ac:dyDescent="0.25">
      <c r="A5" s="68" t="s">
        <v>6</v>
      </c>
      <c r="B5" s="13"/>
      <c r="C5" s="13"/>
      <c r="D5" s="13"/>
      <c r="E5" s="13"/>
      <c r="F5" s="13"/>
    </row>
    <row r="6" spans="1:6" x14ac:dyDescent="0.25">
      <c r="A6" s="68"/>
      <c r="B6" s="14"/>
      <c r="C6" s="14"/>
      <c r="D6" s="14"/>
      <c r="E6" s="14"/>
      <c r="F6" s="14"/>
    </row>
    <row r="7" spans="1:6" x14ac:dyDescent="0.25">
      <c r="A7" s="66" t="s">
        <v>7</v>
      </c>
      <c r="B7" s="13" t="s">
        <v>8</v>
      </c>
      <c r="C7" s="13">
        <v>22.33</v>
      </c>
      <c r="D7" s="5">
        <f>C7/'Escalation Factors'!$C$5</f>
        <v>21.810900566516896</v>
      </c>
      <c r="E7" s="5">
        <f>D7*'Escalation Factors'!$C$8</f>
        <v>22.34524334208858</v>
      </c>
      <c r="F7" s="5">
        <f>E7*'Escalation Factors'!$E$8</f>
        <v>22.901175724754065</v>
      </c>
    </row>
    <row r="8" spans="1:6" x14ac:dyDescent="0.25">
      <c r="A8" s="66"/>
      <c r="B8" s="14" t="s">
        <v>9</v>
      </c>
      <c r="C8" s="14">
        <v>9.26</v>
      </c>
      <c r="D8" s="6">
        <f>C8/'Escalation Factors'!$C$5</f>
        <v>9.0447352998632535</v>
      </c>
      <c r="E8" s="6">
        <f>D8*'Escalation Factors'!$C$8</f>
        <v>9.2663212426215953</v>
      </c>
      <c r="F8" s="6">
        <f>E8*'Escalation Factors'!$E$8</f>
        <v>9.4968601527641123</v>
      </c>
    </row>
    <row r="9" spans="1:6" x14ac:dyDescent="0.25">
      <c r="A9" s="66" t="s">
        <v>1</v>
      </c>
      <c r="B9" s="13" t="s">
        <v>8</v>
      </c>
      <c r="C9" s="13">
        <v>30.67</v>
      </c>
      <c r="D9" s="5">
        <f>C9/'Escalation Factors'!$C$5</f>
        <v>29.957022856026569</v>
      </c>
      <c r="E9" s="5">
        <f>D9*'Escalation Factors'!$C$8</f>
        <v>30.690936556285571</v>
      </c>
      <c r="F9" s="5">
        <f>E9*'Escalation Factors'!$E$8</f>
        <v>31.454503335342913</v>
      </c>
    </row>
    <row r="10" spans="1:6" x14ac:dyDescent="0.25">
      <c r="A10" s="66"/>
      <c r="B10" s="14" t="s">
        <v>9</v>
      </c>
      <c r="C10" s="14">
        <v>9.26</v>
      </c>
      <c r="D10" s="6">
        <f>C10/'Escalation Factors'!$C$5</f>
        <v>9.0447352998632535</v>
      </c>
      <c r="E10" s="6">
        <f>D10*'Escalation Factors'!$C$8</f>
        <v>9.2663212426215953</v>
      </c>
      <c r="F10" s="6">
        <f>E10*'Escalation Factors'!$E$8</f>
        <v>9.4968601527641123</v>
      </c>
    </row>
    <row r="11" spans="1:6" x14ac:dyDescent="0.25">
      <c r="A11" s="66" t="s">
        <v>10</v>
      </c>
      <c r="B11" s="13" t="s">
        <v>8</v>
      </c>
      <c r="C11" s="13">
        <v>22.33</v>
      </c>
      <c r="D11" s="5">
        <f>C11/'Escalation Factors'!$C$5</f>
        <v>21.810900566516896</v>
      </c>
      <c r="E11" s="5">
        <f>D11*'Escalation Factors'!$C$8</f>
        <v>22.34524334208858</v>
      </c>
      <c r="F11" s="5">
        <f>E11*'Escalation Factors'!$E$8</f>
        <v>22.901175724754065</v>
      </c>
    </row>
    <row r="12" spans="1:6" x14ac:dyDescent="0.25">
      <c r="A12" s="66"/>
      <c r="B12" s="14" t="s">
        <v>9</v>
      </c>
      <c r="C12" s="14">
        <v>9.26</v>
      </c>
      <c r="D12" s="6">
        <f>C12/'Escalation Factors'!$C$5</f>
        <v>9.0447352998632535</v>
      </c>
      <c r="E12" s="6">
        <f>D12*'Escalation Factors'!$C$8</f>
        <v>9.2663212426215953</v>
      </c>
      <c r="F12" s="6">
        <f>E12*'Escalation Factors'!$E$8</f>
        <v>9.4968601527641123</v>
      </c>
    </row>
    <row r="13" spans="1:6" x14ac:dyDescent="0.25">
      <c r="A13" s="66" t="s">
        <v>11</v>
      </c>
      <c r="B13" s="13" t="s">
        <v>8</v>
      </c>
      <c r="C13" s="13">
        <v>30.67</v>
      </c>
      <c r="D13" s="5">
        <f>C13/'Escalation Factors'!$C$5</f>
        <v>29.957022856026569</v>
      </c>
      <c r="E13" s="5">
        <f>D13*'Escalation Factors'!$C$8</f>
        <v>30.690936556285571</v>
      </c>
      <c r="F13" s="5">
        <f>E13*'Escalation Factors'!$E$8</f>
        <v>31.454503335342913</v>
      </c>
    </row>
    <row r="14" spans="1:6" x14ac:dyDescent="0.25">
      <c r="A14" s="66"/>
      <c r="B14" s="14" t="s">
        <v>9</v>
      </c>
      <c r="C14" s="14">
        <v>9.26</v>
      </c>
      <c r="D14" s="6">
        <f>C14/'Escalation Factors'!$C$5</f>
        <v>9.0447352998632535</v>
      </c>
      <c r="E14" s="6">
        <f>D14*'Escalation Factors'!$C$8</f>
        <v>9.2663212426215953</v>
      </c>
      <c r="F14" s="6">
        <f>E14*'Escalation Factors'!$E$8</f>
        <v>9.4968601527641123</v>
      </c>
    </row>
    <row r="15" spans="1:6" x14ac:dyDescent="0.25">
      <c r="A15" s="66" t="s">
        <v>12</v>
      </c>
      <c r="B15" s="13" t="s">
        <v>8</v>
      </c>
      <c r="C15" s="13">
        <v>6.74</v>
      </c>
      <c r="D15" s="5">
        <f>C15/'Escalation Factors'!$C$5</f>
        <v>6.5833170541121309</v>
      </c>
      <c r="E15" s="5">
        <f>D15*'Escalation Factors'!$C$8</f>
        <v>6.744600990849845</v>
      </c>
      <c r="F15" s="5">
        <f>E15*'Escalation Factors'!$E$8</f>
        <v>6.9124014502840305</v>
      </c>
    </row>
    <row r="16" spans="1:6" x14ac:dyDescent="0.25">
      <c r="A16" s="66"/>
      <c r="B16" s="14" t="s">
        <v>9</v>
      </c>
      <c r="C16" s="14">
        <v>4.22</v>
      </c>
      <c r="D16" s="6">
        <f>C16/'Escalation Factors'!$C$5</f>
        <v>4.1218988083610073</v>
      </c>
      <c r="E16" s="6">
        <f>D16*'Escalation Factors'!$C$8</f>
        <v>4.222880739078092</v>
      </c>
      <c r="F16" s="6">
        <f>E16*'Escalation Factors'!$E$8</f>
        <v>4.3279427478039469</v>
      </c>
    </row>
    <row r="17" spans="1:6" x14ac:dyDescent="0.25">
      <c r="A17" s="66" t="s">
        <v>3</v>
      </c>
      <c r="B17" s="13" t="s">
        <v>8</v>
      </c>
      <c r="C17" s="13">
        <v>30.18</v>
      </c>
      <c r="D17" s="5">
        <f>C17/'Escalation Factors'!$C$5</f>
        <v>29.47841375268607</v>
      </c>
      <c r="E17" s="5">
        <f>D17*'Escalation Factors'!$C$8</f>
        <v>30.200602062885505</v>
      </c>
      <c r="F17" s="5">
        <f>E17*'Escalation Factors'!$E$8</f>
        <v>30.951969698749561</v>
      </c>
    </row>
    <row r="18" spans="1:6" x14ac:dyDescent="0.25">
      <c r="A18" s="66"/>
      <c r="B18" s="14" t="s">
        <v>9</v>
      </c>
      <c r="C18" s="14">
        <v>8.4499999999999993</v>
      </c>
      <c r="D18" s="6">
        <f>C18/'Escalation Factors'!$C$5</f>
        <v>8.2535651494432489</v>
      </c>
      <c r="E18" s="6">
        <f>D18*'Escalation Factors'!$C$8</f>
        <v>8.4557683045521035</v>
      </c>
      <c r="F18" s="6">
        <f>E18*'Escalation Factors'!$E$8</f>
        <v>8.6661412841098002</v>
      </c>
    </row>
    <row r="19" spans="1:6" x14ac:dyDescent="0.25">
      <c r="A19" s="68" t="s">
        <v>13</v>
      </c>
      <c r="B19" s="13"/>
      <c r="C19" s="13"/>
      <c r="D19" s="5"/>
      <c r="E19" s="5"/>
      <c r="F19" s="5"/>
    </row>
    <row r="20" spans="1:6" x14ac:dyDescent="0.25">
      <c r="A20" s="68"/>
      <c r="B20" s="14"/>
      <c r="C20" s="14"/>
      <c r="D20" s="6"/>
      <c r="E20" s="6"/>
      <c r="F20" s="6"/>
    </row>
    <row r="21" spans="1:6" x14ac:dyDescent="0.25">
      <c r="A21" s="66" t="s">
        <v>14</v>
      </c>
      <c r="B21" s="13" t="s">
        <v>8</v>
      </c>
      <c r="C21" s="13">
        <v>14.83</v>
      </c>
      <c r="D21" s="5">
        <f>C21/'Escalation Factors'!$C$5</f>
        <v>14.485251025590935</v>
      </c>
      <c r="E21" s="5">
        <f>D21*'Escalation Factors'!$C$8</f>
        <v>14.840123545148844</v>
      </c>
      <c r="F21" s="5">
        <f>E21*'Escalation Factors'!$E$8</f>
        <v>15.20933434832525</v>
      </c>
    </row>
    <row r="22" spans="1:6" x14ac:dyDescent="0.25">
      <c r="A22" s="66"/>
      <c r="B22" s="14" t="s">
        <v>9</v>
      </c>
      <c r="C22" s="14">
        <v>0</v>
      </c>
      <c r="D22" s="6">
        <f>C22/'Escalation Factors'!$C$5</f>
        <v>0</v>
      </c>
      <c r="E22" s="6">
        <f>D22*'Escalation Factors'!$C$8</f>
        <v>0</v>
      </c>
      <c r="F22" s="6">
        <f>E22*'Escalation Factors'!$E$8</f>
        <v>0</v>
      </c>
    </row>
    <row r="23" spans="1:6" x14ac:dyDescent="0.25">
      <c r="A23" s="66" t="s">
        <v>15</v>
      </c>
      <c r="B23" s="13" t="s">
        <v>8</v>
      </c>
      <c r="C23" s="13">
        <v>19.77</v>
      </c>
      <c r="D23" s="5">
        <f>C23/'Escalation Factors'!$C$5</f>
        <v>19.310412189880836</v>
      </c>
      <c r="E23" s="5">
        <f>D23*'Escalation Factors'!$C$8</f>
        <v>19.783495784733152</v>
      </c>
      <c r="F23" s="5">
        <f>E23*'Escalation Factors'!$E$8</f>
        <v>20.275693868266366</v>
      </c>
    </row>
    <row r="24" spans="1:6" x14ac:dyDescent="0.25">
      <c r="A24" s="66"/>
      <c r="B24" s="14" t="s">
        <v>9</v>
      </c>
      <c r="C24" s="14">
        <v>0</v>
      </c>
      <c r="D24" s="6">
        <f>C24/'Escalation Factors'!$C$5</f>
        <v>0</v>
      </c>
      <c r="E24" s="6">
        <f>D24*'Escalation Factors'!$C$8</f>
        <v>0</v>
      </c>
      <c r="F24" s="6">
        <f>E24*'Escalation Factors'!$E$8</f>
        <v>0</v>
      </c>
    </row>
    <row r="25" spans="1:6" x14ac:dyDescent="0.25">
      <c r="A25" s="66" t="s">
        <v>12</v>
      </c>
      <c r="B25" s="13" t="s">
        <v>8</v>
      </c>
      <c r="C25" s="13">
        <v>4.7300000000000004</v>
      </c>
      <c r="D25" s="5">
        <f>C25/'Escalation Factors'!$C$5</f>
        <v>4.6200429771439735</v>
      </c>
      <c r="E25" s="5">
        <f>D25*'Escalation Factors'!$C$8</f>
        <v>4.7332288852699955</v>
      </c>
      <c r="F25" s="5">
        <f>E25*'Escalation Factors'!$E$8</f>
        <v>4.850987961401108</v>
      </c>
    </row>
    <row r="26" spans="1:6" x14ac:dyDescent="0.25">
      <c r="A26" s="66"/>
      <c r="B26" s="14" t="s">
        <v>9</v>
      </c>
      <c r="C26" s="14">
        <v>0</v>
      </c>
      <c r="D26" s="6">
        <f>C26/'Escalation Factors'!$C$5</f>
        <v>0</v>
      </c>
      <c r="E26" s="6">
        <f>D26*'Escalation Factors'!$C$8</f>
        <v>0</v>
      </c>
      <c r="F26" s="6">
        <f>E26*'Escalation Factors'!$E$8</f>
        <v>0</v>
      </c>
    </row>
    <row r="27" spans="1:6" x14ac:dyDescent="0.25">
      <c r="A27" s="66" t="s">
        <v>16</v>
      </c>
      <c r="B27" s="13" t="s">
        <v>8</v>
      </c>
      <c r="C27" s="13">
        <v>19.329999999999998</v>
      </c>
      <c r="D27" s="5">
        <f>C27/'Escalation Factors'!$C$5</f>
        <v>18.880640750146512</v>
      </c>
      <c r="E27" s="5">
        <f>D27*'Escalation Factors'!$C$8</f>
        <v>19.343195423312686</v>
      </c>
      <c r="F27" s="5">
        <f>E27*'Escalation Factors'!$E$8</f>
        <v>19.82443917418254</v>
      </c>
    </row>
    <row r="28" spans="1:6" ht="15.75" thickBot="1" x14ac:dyDescent="0.3">
      <c r="A28" s="67"/>
      <c r="B28" s="15" t="s">
        <v>9</v>
      </c>
      <c r="C28" s="15">
        <v>0</v>
      </c>
      <c r="D28" s="7">
        <f>C28/'Escalation Factors'!$C$5</f>
        <v>0</v>
      </c>
      <c r="E28" s="7">
        <f>D28*'Escalation Factors'!$C$8</f>
        <v>0</v>
      </c>
      <c r="F28" s="7">
        <f>E28*'Escalation Factors'!$E$8</f>
        <v>0</v>
      </c>
    </row>
    <row r="32" spans="1:6" x14ac:dyDescent="0.25">
      <c r="A32" s="19" t="s">
        <v>72</v>
      </c>
      <c r="B32" s="19"/>
      <c r="D32"/>
      <c r="E32"/>
    </row>
    <row r="33" spans="1:7" x14ac:dyDescent="0.25">
      <c r="D33"/>
      <c r="E33"/>
    </row>
    <row r="34" spans="1:7" x14ac:dyDescent="0.25">
      <c r="A34" s="65" t="s">
        <v>79</v>
      </c>
      <c r="B34" s="17"/>
      <c r="C34" s="18" t="s">
        <v>81</v>
      </c>
      <c r="D34" s="18" t="s">
        <v>21</v>
      </c>
      <c r="E34" s="18" t="s">
        <v>24</v>
      </c>
      <c r="F34" s="18" t="s">
        <v>25</v>
      </c>
      <c r="G34" s="10"/>
    </row>
    <row r="35" spans="1:7" x14ac:dyDescent="0.25">
      <c r="A35" s="65"/>
      <c r="B35" s="17"/>
      <c r="C35" s="18" t="s">
        <v>80</v>
      </c>
      <c r="D35" s="18" t="s">
        <v>22</v>
      </c>
      <c r="E35" s="18" t="s">
        <v>26</v>
      </c>
      <c r="F35" s="18" t="s">
        <v>27</v>
      </c>
      <c r="G35" s="10"/>
    </row>
    <row r="36" spans="1:7" x14ac:dyDescent="0.25">
      <c r="A36" s="65"/>
      <c r="B36" s="17"/>
      <c r="C36" s="18"/>
      <c r="D36" s="18"/>
      <c r="E36" s="18"/>
      <c r="F36" s="18" t="s">
        <v>71</v>
      </c>
      <c r="G36" s="10"/>
    </row>
    <row r="37" spans="1:7" x14ac:dyDescent="0.25">
      <c r="A37" s="19" t="s">
        <v>73</v>
      </c>
      <c r="B37" s="19"/>
      <c r="C37" s="5">
        <v>35.100489288834609</v>
      </c>
      <c r="D37" s="5">
        <f>C37/'Escalation Factors'!$C$5</f>
        <v>34.284517766003717</v>
      </c>
      <c r="E37" s="5">
        <f>D37*'Escalation Factors'!$C$8</f>
        <v>35.124450272520512</v>
      </c>
      <c r="F37" s="5">
        <f>E37*'Escalation Factors'!$E$8</f>
        <v>35.998319445967276</v>
      </c>
      <c r="G37" s="10"/>
    </row>
    <row r="38" spans="1:7" x14ac:dyDescent="0.25">
      <c r="A38" s="19" t="s">
        <v>74</v>
      </c>
      <c r="B38" s="19"/>
      <c r="C38" s="6">
        <v>132.60184842448632</v>
      </c>
      <c r="D38" s="6">
        <f>C38/'Escalation Factors'!$C$5</f>
        <v>129.51928933823629</v>
      </c>
      <c r="E38" s="6">
        <f>D38*'Escalation Factors'!$C$8</f>
        <v>132.69236769618863</v>
      </c>
      <c r="F38" s="6">
        <f>E38*'Escalation Factors'!$E$8</f>
        <v>135.99365124032084</v>
      </c>
      <c r="G38" s="10"/>
    </row>
    <row r="39" spans="1:7" x14ac:dyDescent="0.25">
      <c r="A39" s="19" t="s">
        <v>75</v>
      </c>
      <c r="B39" s="19"/>
      <c r="C39" s="5">
        <v>97.68856174519216</v>
      </c>
      <c r="D39" s="5">
        <f>C39/'Escalation Factors'!$C$5</f>
        <v>95.417622333651252</v>
      </c>
      <c r="E39" s="5">
        <f>D39*'Escalation Factors'!$C$8</f>
        <v>97.755247825121558</v>
      </c>
      <c r="F39" s="5">
        <f>E39*'Escalation Factors'!$E$8</f>
        <v>100.18732283139872</v>
      </c>
      <c r="G39" s="10"/>
    </row>
    <row r="40" spans="1:7" x14ac:dyDescent="0.25">
      <c r="A40" s="19" t="s">
        <v>76</v>
      </c>
      <c r="B40" s="19"/>
      <c r="C40" s="6">
        <v>229.74440255851883</v>
      </c>
      <c r="D40" s="6">
        <f>C40/'Escalation Factors'!$C$5</f>
        <v>224.40359695108305</v>
      </c>
      <c r="E40" s="6">
        <f>D40*'Escalation Factors'!$C$8</f>
        <v>229.90123518373764</v>
      </c>
      <c r="F40" s="6">
        <f>E40*'Escalation Factors'!$E$8</f>
        <v>235.62100021367118</v>
      </c>
      <c r="G40" s="10"/>
    </row>
    <row r="41" spans="1:7" x14ac:dyDescent="0.25">
      <c r="A41" s="19" t="s">
        <v>77</v>
      </c>
      <c r="B41" s="19"/>
      <c r="C41" s="5">
        <v>321.69988438653468</v>
      </c>
      <c r="D41" s="5">
        <f>C41/'Escalation Factors'!$C$5</f>
        <v>314.22141471628703</v>
      </c>
      <c r="E41" s="5">
        <f>D41*'Escalation Factors'!$C$8</f>
        <v>321.91948946434752</v>
      </c>
      <c r="F41" s="5">
        <f>E41*'Escalation Factors'!$E$8</f>
        <v>329.92859753556189</v>
      </c>
      <c r="G41" s="10"/>
    </row>
    <row r="42" spans="1:7" x14ac:dyDescent="0.25">
      <c r="A42" s="19" t="s">
        <v>78</v>
      </c>
      <c r="B42" s="19"/>
      <c r="C42" s="6">
        <v>458.03798489309912</v>
      </c>
      <c r="D42" s="6">
        <f>C42/'Escalation Factors'!$C$5</f>
        <v>447.39010050117122</v>
      </c>
      <c r="E42" s="6">
        <f>D42*'Escalation Factors'!$C$8</f>
        <v>458.35065975621103</v>
      </c>
      <c r="F42" s="6">
        <f>E42*'Escalation Factors'!$E$8</f>
        <v>469.75406989024231</v>
      </c>
      <c r="G42" s="10"/>
    </row>
  </sheetData>
  <mergeCells count="13">
    <mergeCell ref="A34:A36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3" sqref="C13"/>
    </sheetView>
  </sheetViews>
  <sheetFormatPr defaultRowHeight="15" x14ac:dyDescent="0.25"/>
  <sheetData>
    <row r="1" spans="1:9" x14ac:dyDescent="0.25">
      <c r="A1" s="9" t="s">
        <v>92</v>
      </c>
      <c r="B1" s="10"/>
      <c r="C1" s="10"/>
      <c r="D1" s="10"/>
      <c r="E1" s="10"/>
      <c r="F1" s="10"/>
      <c r="G1" s="10"/>
      <c r="H1" s="10"/>
      <c r="I1" s="10"/>
    </row>
    <row r="3" spans="1:9" x14ac:dyDescent="0.25">
      <c r="A3" s="10"/>
      <c r="B3" s="10" t="s">
        <v>17</v>
      </c>
      <c r="C3" s="10"/>
      <c r="D3" s="10"/>
      <c r="E3" s="10" t="s">
        <v>18</v>
      </c>
      <c r="F3" s="10"/>
      <c r="G3" s="10"/>
      <c r="H3" s="10"/>
      <c r="I3" s="10"/>
    </row>
    <row r="4" spans="1:9" x14ac:dyDescent="0.25">
      <c r="A4" s="10" t="s">
        <v>93</v>
      </c>
      <c r="B4" s="10"/>
      <c r="C4" s="1">
        <v>2.3800000000000002E-2</v>
      </c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20">
        <f>1+C4</f>
        <v>1.0238</v>
      </c>
      <c r="D5" s="10"/>
      <c r="E5" s="2"/>
      <c r="F5" s="2"/>
      <c r="G5" s="10"/>
      <c r="H5" s="10"/>
      <c r="I5" s="3"/>
    </row>
    <row r="6" spans="1:9" s="10" customFormat="1" x14ac:dyDescent="0.25">
      <c r="C6" s="1"/>
    </row>
    <row r="7" spans="1:9" x14ac:dyDescent="0.25">
      <c r="A7" s="9" t="s">
        <v>94</v>
      </c>
      <c r="C7" s="4">
        <v>2.4498886414253906E-2</v>
      </c>
      <c r="D7" s="10"/>
      <c r="E7" s="4">
        <v>2.4879227053139941E-2</v>
      </c>
      <c r="F7" s="10"/>
      <c r="G7" s="10"/>
      <c r="H7" s="10"/>
      <c r="I7" s="10"/>
    </row>
    <row r="8" spans="1:9" x14ac:dyDescent="0.25">
      <c r="A8" s="10"/>
      <c r="B8" s="10"/>
      <c r="C8" s="1">
        <f>1+C7</f>
        <v>1.0244988864142539</v>
      </c>
      <c r="D8" s="10"/>
      <c r="E8" s="1">
        <f>1+E7</f>
        <v>1.0248792270531399</v>
      </c>
      <c r="F8" s="10"/>
      <c r="G8" s="10"/>
      <c r="H8" s="10"/>
      <c r="I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MSC Price List</vt:lpstr>
      <vt:lpstr>Metering Fee $1516</vt:lpstr>
      <vt:lpstr>Escalation Factors</vt:lpstr>
      <vt:lpstr>'MSC Price List'!Print_Area</vt:lpstr>
    </vt:vector>
  </TitlesOfParts>
  <Company>Essential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Voltz</dc:creator>
  <cp:lastModifiedBy>Moffitt, Shannon</cp:lastModifiedBy>
  <cp:lastPrinted>2015-05-17T23:46:23Z</cp:lastPrinted>
  <dcterms:created xsi:type="dcterms:W3CDTF">2015-05-15T00:21:33Z</dcterms:created>
  <dcterms:modified xsi:type="dcterms:W3CDTF">2015-06-03T00:50:04Z</dcterms:modified>
</cp:coreProperties>
</file>