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E24" i="1"/>
  <c r="F24" i="1"/>
  <c r="G24" i="1"/>
  <c r="D11" i="1" l="1"/>
  <c r="D24" i="1"/>
  <c r="E5" i="1" l="1"/>
  <c r="F5" i="1"/>
  <c r="G5" i="1"/>
  <c r="D5" i="1" l="1"/>
  <c r="G31" i="1" l="1"/>
  <c r="F31" i="1"/>
  <c r="E31" i="1"/>
  <c r="D31" i="1"/>
  <c r="G30" i="1"/>
  <c r="F30" i="1"/>
  <c r="E30" i="1"/>
  <c r="D30" i="1"/>
  <c r="G29" i="1"/>
  <c r="F29" i="1"/>
  <c r="E29" i="1"/>
  <c r="D29" i="1"/>
  <c r="G28" i="1"/>
  <c r="F28" i="1"/>
  <c r="E28" i="1"/>
  <c r="D28" i="1"/>
  <c r="G27" i="1"/>
  <c r="F27" i="1"/>
  <c r="E27" i="1"/>
  <c r="D27" i="1"/>
  <c r="F32" i="1" l="1"/>
  <c r="F34" i="1" s="1"/>
  <c r="F10" i="1" s="1"/>
  <c r="F12" i="1" s="1"/>
  <c r="D32" i="1"/>
  <c r="D34" i="1" s="1"/>
  <c r="D10" i="1" s="1"/>
  <c r="D12" i="1" s="1"/>
  <c r="G32" i="1"/>
  <c r="G34" i="1" s="1"/>
  <c r="G10" i="1" s="1"/>
  <c r="G12" i="1" s="1"/>
  <c r="E32" i="1"/>
  <c r="E34" i="1" s="1"/>
  <c r="E10" i="1" s="1"/>
  <c r="E12" i="1" s="1"/>
  <c r="E4" i="1" l="1"/>
  <c r="E6" i="1" s="1"/>
  <c r="G4" i="1"/>
  <c r="G6" i="1" s="1"/>
  <c r="F4" i="1"/>
  <c r="F6" i="1" s="1"/>
  <c r="D4" i="1" l="1"/>
  <c r="D6" i="1" s="1"/>
</calcChain>
</file>

<file path=xl/sharedStrings.xml><?xml version="1.0" encoding="utf-8"?>
<sst xmlns="http://schemas.openxmlformats.org/spreadsheetml/2006/main" count="56" uniqueCount="42">
  <si>
    <t>Standard Control Services</t>
  </si>
  <si>
    <t>Return on Assets</t>
  </si>
  <si>
    <t>Incentive Schemes</t>
  </si>
  <si>
    <t>Source: Annual RIN</t>
  </si>
  <si>
    <t>Depreciation (Straightline)</t>
  </si>
  <si>
    <t>Source: Essential 2019-24 RFM Proposal</t>
  </si>
  <si>
    <t>2013-14</t>
  </si>
  <si>
    <t>2014-15</t>
  </si>
  <si>
    <t>2015-16</t>
  </si>
  <si>
    <t>2016-17</t>
  </si>
  <si>
    <t>Earnings before interest and tax ($ Nominal)</t>
  </si>
  <si>
    <t>Updates for EBIT</t>
  </si>
  <si>
    <t>RoA using SL depreciation, including incentives</t>
  </si>
  <si>
    <t>Regulatory Asset Base ($ Nominal)</t>
  </si>
  <si>
    <t>Regulatory asset base ($ Nominal)</t>
  </si>
  <si>
    <t xml:space="preserve">Revenue (excluding interest and capital contributions)  </t>
  </si>
  <si>
    <t>Expenditure (excluding depreciation, finance charges and impairment losses)</t>
  </si>
  <si>
    <t>EBIT including incentives - Straightline depreciation ($ Nominal)</t>
  </si>
  <si>
    <t>Total Incentive Schemes ($ Nominal)</t>
  </si>
  <si>
    <t>EBIT exclusive of incentives - Straightline depreciation ($ Nominal)</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</si>
  <si>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</si>
  <si>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</si>
  <si>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</si>
  <si>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</si>
  <si>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</si>
  <si>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</si>
  <si>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</si>
  <si>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</si>
  <si>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</si>
  <si>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</si>
  <si>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Other ($ Nominal)</t>
  </si>
  <si>
    <t>F Factor ($ Nominal)</t>
  </si>
  <si>
    <t>STPIS ($ Nominal)</t>
  </si>
  <si>
    <t>S Factor True Up ($ Nominal)</t>
  </si>
  <si>
    <t>EBSS ($ Nominal)</t>
  </si>
  <si>
    <t>RoA using SL depreciation, excluding incentives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</si>
  <si>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</si>
  <si>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</si>
  <si>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</si>
  <si>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Source: Essential 2014-19 remittal PTRM</t>
  </si>
  <si>
    <t>Source: Essential EB RINs</t>
  </si>
  <si>
    <r>
      <rPr>
        <b/>
        <i/>
        <sz val="11"/>
        <color theme="1"/>
        <rFont val="Calibri"/>
        <family val="2"/>
        <scheme val="minor"/>
      </rPr>
      <t xml:space="preserve">Note: </t>
    </r>
    <r>
      <rPr>
        <i/>
        <sz val="11"/>
        <color theme="1"/>
        <rFont val="Calibri"/>
        <family val="2"/>
        <scheme val="minor"/>
      </rPr>
      <t>The Return on Assets ratios presented here will be impacted by 2014/15 transitional decision and 2015 final decision. The 2015 decision was appealed and subsequently set aside, with the remittal decision pending finalisation. This will need to be taken into consideration when interpreting these RoA ratios.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</si>
</sst>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0.000000"/>
  </numFmts>
  <fonts count="14" x14ac:knownFonts="1">
    <font>
      <sz val="11"/>
      <color theme="1"/>
      <name val="Calibri"/>
      <family val="2"/>
      <scheme val="minor"/>
    </font>
    <font>
      <sz val="11"/>
      <color theme="1"/>
      <name val="Calibri"/>
      <family val="2"/>
      <scheme val="minor"/>
    </font>
    <font>
      <b/>
      <sz val="9"/>
      <color rgb="FFFFFFFF"/>
      <name val="Malgun Gothic"/>
      <family val="2"/>
    </font>
    <font>
      <sz val="9"/>
      <color theme="1"/>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3" fillId="0" borderId="0" xfId="0" applyFont="1" applyFill="1"/>
    <xf numFmtId="0" fontId="6" fillId="0" borderId="0" xfId="0" applyFont="1" applyFill="1"/>
    <xf numFmtId="164" fontId="3" fillId="0" borderId="0" xfId="0" applyNumberFormat="1" applyFont="1" applyFill="1"/>
    <xf numFmtId="0" fontId="3" fillId="0" borderId="0" xfId="0" applyFont="1"/>
    <xf numFmtId="164" fontId="3" fillId="0" borderId="0" xfId="0" applyNumberFormat="1" applyFont="1"/>
    <xf numFmtId="0" fontId="7" fillId="0" borderId="0" xfId="0" applyFont="1"/>
    <xf numFmtId="3" fontId="3" fillId="0" borderId="0" xfId="0"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2" fillId="2" borderId="5"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0" fontId="3" fillId="0" borderId="0" xfId="0" applyFont="1" applyBorder="1"/>
    <xf numFmtId="0" fontId="6" fillId="0" borderId="1" xfId="0" applyFont="1" applyBorder="1"/>
    <xf numFmtId="0" fontId="3" fillId="0" borderId="1" xfId="0" applyFont="1" applyBorder="1"/>
    <xf numFmtId="164" fontId="3" fillId="0" borderId="1" xfId="0" applyNumberFormat="1" applyFont="1" applyBorder="1"/>
    <xf numFmtId="0" fontId="6" fillId="0" borderId="1" xfId="0" applyFont="1" applyFill="1" applyBorder="1"/>
    <xf numFmtId="164" fontId="3" fillId="0" borderId="1" xfId="0" applyNumberFormat="1" applyFont="1" applyFill="1" applyBorder="1"/>
    <xf numFmtId="0" fontId="0" fillId="0" borderId="0" xfId="0" applyFill="1"/>
    <xf numFmtId="0" fontId="4" fillId="3" borderId="0" xfId="0" applyNumberFormat="1" applyFont="1" applyFill="1" applyBorder="1" applyAlignment="1">
      <alignment vertical="center"/>
    </xf>
    <xf numFmtId="0" fontId="4" fillId="0" borderId="1"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3" fillId="0" borderId="2" xfId="0" applyNumberFormat="1" applyFont="1" applyBorder="1" applyAlignment="1">
      <alignment horizontal="center"/>
    </xf>
    <xf numFmtId="10" fontId="3" fillId="0" borderId="1" xfId="0" applyNumberFormat="1" applyFont="1" applyBorder="1" applyAlignment="1">
      <alignment horizontal="center"/>
    </xf>
    <xf numFmtId="10" fontId="3" fillId="0" borderId="12" xfId="0" applyNumberFormat="1" applyFont="1" applyBorder="1" applyAlignment="1">
      <alignment horizontal="center"/>
    </xf>
    <xf numFmtId="0" fontId="0" fillId="0" borderId="0" xfId="0" applyFill="1" applyBorder="1"/>
    <xf numFmtId="165" fontId="3" fillId="0" borderId="0" xfId="0" applyNumberFormat="1" applyFont="1"/>
    <xf numFmtId="10" fontId="0" fillId="0" borderId="0" xfId="1" applyNumberFormat="1" applyFont="1"/>
    <xf numFmtId="0" fontId="3" fillId="0" borderId="0" xfId="0" applyFont="1" applyFill="1" applyAlignment="1">
      <alignment horizontal="left" vertical="center" wrapText="1"/>
    </xf>
    <xf numFmtId="0" fontId="12"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50">
          <cell r="L50">
            <v>0</v>
          </cell>
          <cell r="M50">
            <v>0</v>
          </cell>
          <cell r="N50">
            <v>0</v>
          </cell>
          <cell r="O50">
            <v>0</v>
          </cell>
        </row>
        <row r="51">
          <cell r="L51">
            <v>0</v>
          </cell>
          <cell r="M51">
            <v>0</v>
          </cell>
          <cell r="N51">
            <v>0</v>
          </cell>
          <cell r="O51">
            <v>0</v>
          </cell>
        </row>
        <row r="52">
          <cell r="L52">
            <v>0</v>
          </cell>
          <cell r="M52">
            <v>0</v>
          </cell>
          <cell r="N52">
            <v>0</v>
          </cell>
          <cell r="O52">
            <v>0</v>
          </cell>
        </row>
        <row r="53">
          <cell r="L53">
            <v>0</v>
          </cell>
          <cell r="M53">
            <v>0</v>
          </cell>
          <cell r="N53">
            <v>0</v>
          </cell>
          <cell r="O53">
            <v>0</v>
          </cell>
        </row>
        <row r="54">
          <cell r="L54">
            <v>600000</v>
          </cell>
          <cell r="M54">
            <v>600000</v>
          </cell>
          <cell r="N54">
            <v>629993.26086955995</v>
          </cell>
          <cell r="O54">
            <v>639495.86956520996</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6" sqref="B16"/>
    </sheetView>
  </sheetViews>
  <sheetFormatPr defaultRowHeight="15" x14ac:dyDescent="0.25"/>
  <cols>
    <col min="2" max="2" width="174" customWidth="1"/>
  </cols>
  <sheetData>
    <row r="2" spans="2:2" ht="18.75" x14ac:dyDescent="0.3">
      <c r="B2" s="39" t="s">
        <v>20</v>
      </c>
    </row>
    <row r="4" spans="2:2" x14ac:dyDescent="0.25">
      <c r="B4" s="40" t="s">
        <v>21</v>
      </c>
    </row>
    <row r="5" spans="2:2" x14ac:dyDescent="0.25">
      <c r="B5" s="40" t="s">
        <v>22</v>
      </c>
    </row>
    <row r="6" spans="2:2" x14ac:dyDescent="0.25">
      <c r="B6" s="41" t="s">
        <v>23</v>
      </c>
    </row>
    <row r="7" spans="2:2" x14ac:dyDescent="0.25">
      <c r="B7" s="41" t="s">
        <v>24</v>
      </c>
    </row>
    <row r="8" spans="2:2" x14ac:dyDescent="0.25">
      <c r="B8" s="41" t="s">
        <v>37</v>
      </c>
    </row>
    <row r="9" spans="2:2" x14ac:dyDescent="0.25">
      <c r="B9" s="41" t="s">
        <v>25</v>
      </c>
    </row>
    <row r="10" spans="2:2" x14ac:dyDescent="0.25">
      <c r="B10" s="41" t="s">
        <v>26</v>
      </c>
    </row>
    <row r="11" spans="2:2" ht="43.5" x14ac:dyDescent="0.25">
      <c r="B11" s="41" t="s">
        <v>38</v>
      </c>
    </row>
    <row r="12" spans="2:2" ht="29.25" x14ac:dyDescent="0.25">
      <c r="B12" s="41" t="s">
        <v>27</v>
      </c>
    </row>
    <row r="13" spans="2:2" ht="29.25" x14ac:dyDescent="0.25">
      <c r="B13" s="41" t="s">
        <v>36</v>
      </c>
    </row>
    <row r="14" spans="2:2" x14ac:dyDescent="0.25">
      <c r="B14" s="41"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0"/>
  <sheetViews>
    <sheetView tabSelected="1" topLeftCell="A4" workbookViewId="0">
      <selection activeCell="B37" sqref="B37:G37"/>
    </sheetView>
  </sheetViews>
  <sheetFormatPr defaultRowHeight="15" x14ac:dyDescent="0.25"/>
  <cols>
    <col min="1" max="1" width="3" customWidth="1"/>
    <col min="2" max="2" width="73.85546875" bestFit="1" customWidth="1"/>
    <col min="3" max="3" width="13.5703125" bestFit="1" customWidth="1"/>
    <col min="4" max="7" width="23.140625" customWidth="1"/>
    <col min="9" max="9" width="12.140625" customWidth="1"/>
  </cols>
  <sheetData>
    <row r="2" spans="2:8" x14ac:dyDescent="0.25">
      <c r="B2" s="1" t="s">
        <v>12</v>
      </c>
      <c r="C2" s="10"/>
      <c r="D2" s="2" t="s">
        <v>0</v>
      </c>
      <c r="E2" s="17"/>
      <c r="F2" s="18"/>
      <c r="G2" s="19"/>
    </row>
    <row r="3" spans="2:8" x14ac:dyDescent="0.25">
      <c r="B3" s="20"/>
      <c r="C3" s="10"/>
      <c r="D3" s="14" t="s">
        <v>6</v>
      </c>
      <c r="E3" s="15" t="s">
        <v>7</v>
      </c>
      <c r="F3" s="15" t="s">
        <v>8</v>
      </c>
      <c r="G3" s="16" t="s">
        <v>9</v>
      </c>
    </row>
    <row r="4" spans="2:8" x14ac:dyDescent="0.25">
      <c r="B4" s="3" t="s">
        <v>10</v>
      </c>
      <c r="C4" s="10"/>
      <c r="D4" s="21">
        <f>D24</f>
        <v>610947492.39231038</v>
      </c>
      <c r="E4" s="22">
        <f>E24</f>
        <v>697509870.73394346</v>
      </c>
      <c r="F4" s="22">
        <f>F24</f>
        <v>250217108.18840253</v>
      </c>
      <c r="G4" s="23">
        <f>G24</f>
        <v>324477106.72240949</v>
      </c>
    </row>
    <row r="5" spans="2:8" x14ac:dyDescent="0.25">
      <c r="B5" s="4" t="s">
        <v>13</v>
      </c>
      <c r="C5" s="10"/>
      <c r="D5" s="24">
        <f>D17</f>
        <v>6774240000</v>
      </c>
      <c r="E5" s="25">
        <f t="shared" ref="E5:G5" si="0">E17</f>
        <v>7157206917.17626</v>
      </c>
      <c r="F5" s="25">
        <f t="shared" si="0"/>
        <v>7388478838.5152302</v>
      </c>
      <c r="G5" s="26">
        <f t="shared" si="0"/>
        <v>7577083640.0240498</v>
      </c>
    </row>
    <row r="6" spans="2:8" x14ac:dyDescent="0.25">
      <c r="B6" s="5" t="s">
        <v>1</v>
      </c>
      <c r="C6" s="10"/>
      <c r="D6" s="27">
        <f>D4/D5</f>
        <v>9.0186868547956725E-2</v>
      </c>
      <c r="E6" s="28">
        <f t="shared" ref="E6:G6" si="1">E4/E5</f>
        <v>9.7455596688146712E-2</v>
      </c>
      <c r="F6" s="28">
        <f t="shared" si="1"/>
        <v>3.3865848932807599E-2</v>
      </c>
      <c r="G6" s="29">
        <f t="shared" si="1"/>
        <v>4.2823482244334785E-2</v>
      </c>
    </row>
    <row r="7" spans="2:8" x14ac:dyDescent="0.25">
      <c r="B7" s="36"/>
    </row>
    <row r="8" spans="2:8" x14ac:dyDescent="0.25">
      <c r="B8" s="1" t="s">
        <v>35</v>
      </c>
      <c r="C8" s="10"/>
      <c r="D8" s="2" t="s">
        <v>0</v>
      </c>
      <c r="E8" s="17"/>
      <c r="F8" s="18"/>
      <c r="G8" s="19"/>
    </row>
    <row r="9" spans="2:8" x14ac:dyDescent="0.25">
      <c r="B9" s="20"/>
      <c r="C9" s="10"/>
      <c r="D9" s="14" t="s">
        <v>6</v>
      </c>
      <c r="E9" s="15" t="s">
        <v>7</v>
      </c>
      <c r="F9" s="15" t="s">
        <v>8</v>
      </c>
      <c r="G9" s="16" t="s">
        <v>9</v>
      </c>
    </row>
    <row r="10" spans="2:8" x14ac:dyDescent="0.25">
      <c r="B10" s="3" t="s">
        <v>10</v>
      </c>
      <c r="C10" s="10"/>
      <c r="D10" s="21">
        <f>D34</f>
        <v>610347492.39231038</v>
      </c>
      <c r="E10" s="22">
        <f>E34</f>
        <v>696909870.73394346</v>
      </c>
      <c r="F10" s="22">
        <f>F34</f>
        <v>249587114.92753303</v>
      </c>
      <c r="G10" s="23">
        <f>G34</f>
        <v>323837610.85284424</v>
      </c>
    </row>
    <row r="11" spans="2:8" x14ac:dyDescent="0.25">
      <c r="B11" s="4" t="s">
        <v>13</v>
      </c>
      <c r="C11" s="10"/>
      <c r="D11" s="24">
        <f>D17</f>
        <v>6774240000</v>
      </c>
      <c r="E11" s="25">
        <f t="shared" ref="E11:G11" si="2">E17</f>
        <v>7157206917.17626</v>
      </c>
      <c r="F11" s="25">
        <f t="shared" si="2"/>
        <v>7388478838.5152302</v>
      </c>
      <c r="G11" s="26">
        <f t="shared" si="2"/>
        <v>7577083640.0240498</v>
      </c>
    </row>
    <row r="12" spans="2:8" x14ac:dyDescent="0.25">
      <c r="B12" s="5" t="s">
        <v>1</v>
      </c>
      <c r="C12" s="10"/>
      <c r="D12" s="27">
        <f>D10/D11</f>
        <v>9.0098297726728074E-2</v>
      </c>
      <c r="E12" s="28">
        <f t="shared" ref="E12:G12" si="3">E10/E11</f>
        <v>9.7371765103152277E-2</v>
      </c>
      <c r="F12" s="28">
        <f t="shared" si="3"/>
        <v>3.3780581955038719E-2</v>
      </c>
      <c r="G12" s="29">
        <f t="shared" si="3"/>
        <v>4.273908356273818E-2</v>
      </c>
    </row>
    <row r="13" spans="2:8" x14ac:dyDescent="0.25">
      <c r="B13" s="37"/>
    </row>
    <row r="14" spans="2:8" s="10" customFormat="1" ht="12" x14ac:dyDescent="0.2">
      <c r="B14" s="20"/>
      <c r="D14" s="14" t="s">
        <v>6</v>
      </c>
      <c r="E14" s="15" t="s">
        <v>7</v>
      </c>
      <c r="F14" s="15" t="s">
        <v>8</v>
      </c>
      <c r="G14" s="16" t="s">
        <v>9</v>
      </c>
    </row>
    <row r="15" spans="2:8" s="10" customFormat="1" ht="12" x14ac:dyDescent="0.2">
      <c r="B15" s="2" t="s">
        <v>29</v>
      </c>
      <c r="D15" s="42">
        <v>8.0699999999999994E-2</v>
      </c>
      <c r="E15" s="43">
        <v>4.7399999999999998E-2</v>
      </c>
      <c r="F15" s="43">
        <v>4.6800000000000001E-2</v>
      </c>
      <c r="G15" s="44">
        <v>4.5900000000000003E-2</v>
      </c>
      <c r="H15" s="10" t="s">
        <v>39</v>
      </c>
    </row>
    <row r="16" spans="2:8" x14ac:dyDescent="0.25">
      <c r="B16" s="36"/>
      <c r="E16" s="47"/>
      <c r="F16" s="47"/>
      <c r="G16" s="47"/>
    </row>
    <row r="17" spans="2:10" x14ac:dyDescent="0.25">
      <c r="B17" s="38" t="s">
        <v>14</v>
      </c>
      <c r="C17" s="32"/>
      <c r="D17" s="33">
        <v>6774240000</v>
      </c>
      <c r="E17" s="33">
        <v>7157206917.17626</v>
      </c>
      <c r="F17" s="33">
        <v>7388478838.5152302</v>
      </c>
      <c r="G17" s="33">
        <v>7577083640.0240498</v>
      </c>
      <c r="H17" s="10" t="s">
        <v>5</v>
      </c>
      <c r="I17" s="10"/>
    </row>
    <row r="18" spans="2:10" x14ac:dyDescent="0.25">
      <c r="B18" s="7"/>
      <c r="C18" s="10"/>
      <c r="D18" s="46"/>
      <c r="E18" s="46"/>
      <c r="F18" s="46"/>
      <c r="G18" s="46"/>
      <c r="H18" s="10"/>
      <c r="I18" s="10"/>
    </row>
    <row r="19" spans="2:10" x14ac:dyDescent="0.25">
      <c r="B19" s="6" t="s">
        <v>11</v>
      </c>
      <c r="C19" s="10"/>
      <c r="D19" s="10"/>
      <c r="E19" s="10"/>
      <c r="F19" s="10"/>
      <c r="G19" s="10"/>
      <c r="H19" s="10"/>
      <c r="I19" s="10"/>
    </row>
    <row r="20" spans="2:10" x14ac:dyDescent="0.25">
      <c r="B20" s="10" t="s">
        <v>15</v>
      </c>
      <c r="C20" s="10"/>
      <c r="D20" s="11">
        <v>1837235986</v>
      </c>
      <c r="E20" s="11">
        <v>1815514065.4900031</v>
      </c>
      <c r="F20" s="11">
        <v>1314856792.187</v>
      </c>
      <c r="G20" s="11">
        <v>1318936114.9099998</v>
      </c>
      <c r="H20" s="10" t="s">
        <v>3</v>
      </c>
      <c r="I20" s="10"/>
      <c r="J20" s="10"/>
    </row>
    <row r="21" spans="2:10" x14ac:dyDescent="0.25">
      <c r="B21" s="10" t="s">
        <v>16</v>
      </c>
      <c r="C21" s="10"/>
      <c r="D21" s="11">
        <v>893202470.47664285</v>
      </c>
      <c r="E21" s="11">
        <v>853220416.77796769</v>
      </c>
      <c r="F21" s="11">
        <v>771121306.55385566</v>
      </c>
      <c r="G21" s="11">
        <v>677884099.70999932</v>
      </c>
      <c r="H21" s="10" t="s">
        <v>3</v>
      </c>
      <c r="I21" s="10"/>
      <c r="J21" s="10"/>
    </row>
    <row r="22" spans="2:10" s="10" customFormat="1" ht="12" x14ac:dyDescent="0.2">
      <c r="B22" s="10" t="s">
        <v>4</v>
      </c>
      <c r="C22" s="30"/>
      <c r="D22" s="13">
        <v>333086023.13104677</v>
      </c>
      <c r="E22" s="13">
        <v>264783777.9780919</v>
      </c>
      <c r="F22" s="13">
        <v>293518377.44474185</v>
      </c>
      <c r="G22" s="13">
        <v>316574908.47759104</v>
      </c>
      <c r="H22" s="10" t="s">
        <v>5</v>
      </c>
    </row>
    <row r="23" spans="2:10" s="10" customFormat="1" ht="12" x14ac:dyDescent="0.2">
      <c r="C23" s="30"/>
      <c r="D23" s="13"/>
      <c r="E23" s="46"/>
      <c r="F23" s="46"/>
      <c r="G23" s="46"/>
    </row>
    <row r="24" spans="2:10" s="10" customFormat="1" ht="12" x14ac:dyDescent="0.2">
      <c r="B24" s="31" t="s">
        <v>17</v>
      </c>
      <c r="C24" s="32"/>
      <c r="D24" s="33">
        <f>D20-D21-D22</f>
        <v>610947492.39231038</v>
      </c>
      <c r="E24" s="33">
        <f>E20-E21-E22</f>
        <v>697509870.73394346</v>
      </c>
      <c r="F24" s="33">
        <f>F20-F21-F22</f>
        <v>250217108.18840253</v>
      </c>
      <c r="G24" s="33">
        <f>G20-G21-G22</f>
        <v>324477106.72240949</v>
      </c>
    </row>
    <row r="25" spans="2:10" x14ac:dyDescent="0.25">
      <c r="B25" s="10"/>
      <c r="C25" s="10"/>
      <c r="D25" s="13"/>
      <c r="E25" s="13"/>
      <c r="F25" s="13"/>
      <c r="G25" s="13"/>
      <c r="H25" s="10"/>
      <c r="I25" s="10"/>
    </row>
    <row r="26" spans="2:10" x14ac:dyDescent="0.25">
      <c r="B26" s="8" t="s">
        <v>2</v>
      </c>
      <c r="C26" s="10"/>
      <c r="D26" s="10"/>
      <c r="E26" s="10"/>
      <c r="F26" s="10"/>
      <c r="G26" s="10"/>
      <c r="H26" s="10"/>
      <c r="I26" s="10"/>
    </row>
    <row r="27" spans="2:10" x14ac:dyDescent="0.25">
      <c r="B27" s="7" t="s">
        <v>34</v>
      </c>
      <c r="C27" s="10"/>
      <c r="D27" s="9">
        <f>'[1]3.1 Revenue  Incentives DNSP'!L50</f>
        <v>0</v>
      </c>
      <c r="E27" s="9">
        <f>'[1]3.1 Revenue  Incentives DNSP'!M50</f>
        <v>0</v>
      </c>
      <c r="F27" s="9">
        <f>'[1]3.1 Revenue  Incentives DNSP'!N50</f>
        <v>0</v>
      </c>
      <c r="G27" s="9">
        <f>'[1]3.1 Revenue  Incentives DNSP'!O50</f>
        <v>0</v>
      </c>
      <c r="H27" s="48" t="s">
        <v>40</v>
      </c>
      <c r="I27" s="48"/>
    </row>
    <row r="28" spans="2:10" x14ac:dyDescent="0.25">
      <c r="B28" s="7" t="s">
        <v>32</v>
      </c>
      <c r="C28" s="10"/>
      <c r="D28" s="9">
        <f>'[1]3.1 Revenue  Incentives DNSP'!L51</f>
        <v>0</v>
      </c>
      <c r="E28" s="9">
        <f>'[1]3.1 Revenue  Incentives DNSP'!M51</f>
        <v>0</v>
      </c>
      <c r="F28" s="9">
        <f>'[1]3.1 Revenue  Incentives DNSP'!N51</f>
        <v>0</v>
      </c>
      <c r="G28" s="9">
        <f>'[1]3.1 Revenue  Incentives DNSP'!O51</f>
        <v>0</v>
      </c>
      <c r="H28" s="48"/>
      <c r="I28" s="48"/>
    </row>
    <row r="29" spans="2:10" x14ac:dyDescent="0.25">
      <c r="B29" s="7" t="s">
        <v>33</v>
      </c>
      <c r="C29" s="10"/>
      <c r="D29" s="9">
        <f>'[1]3.1 Revenue  Incentives DNSP'!L52</f>
        <v>0</v>
      </c>
      <c r="E29" s="9">
        <f>'[1]3.1 Revenue  Incentives DNSP'!M52</f>
        <v>0</v>
      </c>
      <c r="F29" s="9">
        <f>'[1]3.1 Revenue  Incentives DNSP'!N52</f>
        <v>0</v>
      </c>
      <c r="G29" s="9">
        <f>'[1]3.1 Revenue  Incentives DNSP'!O52</f>
        <v>0</v>
      </c>
      <c r="H29" s="48"/>
      <c r="I29" s="48"/>
    </row>
    <row r="30" spans="2:10" x14ac:dyDescent="0.25">
      <c r="B30" s="7" t="s">
        <v>31</v>
      </c>
      <c r="C30" s="10"/>
      <c r="D30" s="9">
        <f>'[1]3.1 Revenue  Incentives DNSP'!L53</f>
        <v>0</v>
      </c>
      <c r="E30" s="9">
        <f>'[1]3.1 Revenue  Incentives DNSP'!M53</f>
        <v>0</v>
      </c>
      <c r="F30" s="9">
        <f>'[1]3.1 Revenue  Incentives DNSP'!N53</f>
        <v>0</v>
      </c>
      <c r="G30" s="9">
        <f>'[1]3.1 Revenue  Incentives DNSP'!O53</f>
        <v>0</v>
      </c>
      <c r="H30" s="48"/>
      <c r="I30" s="48"/>
    </row>
    <row r="31" spans="2:10" x14ac:dyDescent="0.25">
      <c r="B31" s="7" t="s">
        <v>30</v>
      </c>
      <c r="C31" s="10"/>
      <c r="D31" s="9">
        <f>'[1]3.1 Revenue  Incentives DNSP'!L54</f>
        <v>600000</v>
      </c>
      <c r="E31" s="9">
        <f>'[1]3.1 Revenue  Incentives DNSP'!M54</f>
        <v>600000</v>
      </c>
      <c r="F31" s="9">
        <f>'[1]3.1 Revenue  Incentives DNSP'!N54</f>
        <v>629993.26086955995</v>
      </c>
      <c r="G31" s="9">
        <f>'[1]3.1 Revenue  Incentives DNSP'!O54</f>
        <v>639495.86956520996</v>
      </c>
      <c r="H31" s="48"/>
      <c r="I31" s="48"/>
    </row>
    <row r="32" spans="2:10" x14ac:dyDescent="0.25">
      <c r="B32" s="34" t="s">
        <v>18</v>
      </c>
      <c r="C32" s="32"/>
      <c r="D32" s="35">
        <f>SUM(D27:D31)</f>
        <v>600000</v>
      </c>
      <c r="E32" s="35">
        <f t="shared" ref="E32:F32" si="4">SUM(E27:E31)</f>
        <v>600000</v>
      </c>
      <c r="F32" s="35">
        <f t="shared" si="4"/>
        <v>629993.26086955995</v>
      </c>
      <c r="G32" s="35">
        <f>SUM(G27:G31)</f>
        <v>639495.86956520996</v>
      </c>
      <c r="H32" s="48"/>
      <c r="I32" s="48"/>
    </row>
    <row r="33" spans="2:19" x14ac:dyDescent="0.25">
      <c r="B33" s="7"/>
      <c r="C33" s="10"/>
      <c r="D33" s="10"/>
      <c r="E33" s="10"/>
      <c r="F33" s="10"/>
      <c r="G33" s="10"/>
      <c r="H33" s="10"/>
    </row>
    <row r="34" spans="2:19" s="10" customFormat="1" ht="12" x14ac:dyDescent="0.2">
      <c r="B34" s="31" t="s">
        <v>19</v>
      </c>
      <c r="C34" s="32"/>
      <c r="D34" s="33">
        <f>D20-D21-D32-D22</f>
        <v>610347492.39231038</v>
      </c>
      <c r="E34" s="33">
        <f>E20-E21-E32-E22</f>
        <v>696909870.73394346</v>
      </c>
      <c r="F34" s="33">
        <f>F20-F21-F32-F22</f>
        <v>249587114.92753303</v>
      </c>
      <c r="G34" s="33">
        <f>G20-G21-G32-G22</f>
        <v>323837610.85284424</v>
      </c>
    </row>
    <row r="37" spans="2:19" ht="29.25" customHeight="1" x14ac:dyDescent="0.25">
      <c r="B37" s="49" t="s">
        <v>41</v>
      </c>
      <c r="C37" s="49"/>
      <c r="D37" s="49"/>
      <c r="E37" s="49"/>
      <c r="F37" s="49"/>
      <c r="G37" s="49"/>
      <c r="H37" s="36"/>
      <c r="J37" s="45"/>
      <c r="K37" s="45"/>
      <c r="L37" s="45"/>
      <c r="M37" s="45"/>
      <c r="N37" s="45"/>
      <c r="O37" s="45"/>
      <c r="P37" s="45"/>
      <c r="Q37" s="45"/>
      <c r="R37" s="45"/>
      <c r="S37" s="45"/>
    </row>
    <row r="40" spans="2:19" x14ac:dyDescent="0.25">
      <c r="C40" s="12"/>
      <c r="F40" s="12"/>
    </row>
  </sheetData>
  <mergeCells count="2">
    <mergeCell ref="H27:I32"/>
    <mergeCell ref="B37:G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2018-03-08T05:07:12Z</dcterms:created>
  <dcterms:modified xsi:type="dcterms:W3CDTF">2018-09-07T04:16:10Z</dcterms:modified>
</cp:coreProperties>
</file>